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MH\Dropbox\District Commissioner\Annual Planning\2023-2024 Annual Planning\"/>
    </mc:Choice>
  </mc:AlternateContent>
  <xr:revisionPtr revIDLastSave="0" documentId="13_ncr:1_{E049A2E2-CA69-499D-906F-BFCD33CED2B2}" xr6:coauthVersionLast="47" xr6:coauthVersionMax="47" xr10:uidLastSave="{00000000-0000-0000-0000-000000000000}"/>
  <bookViews>
    <workbookView xWindow="-105" yWindow="0" windowWidth="19410" windowHeight="20985" activeTab="7" xr2:uid="{00000000-000D-0000-FFFF-FFFF00000000}"/>
  </bookViews>
  <sheets>
    <sheet name="Instructions" sheetId="2" r:id="rId1"/>
    <sheet name="1. Brainstorming" sheetId="3" r:id="rId2"/>
    <sheet name="2. Calendar" sheetId="4" r:id="rId3"/>
    <sheet name="3. Leadership Development" sheetId="14" r:id="rId4"/>
    <sheet name="4. Budgets" sheetId="15" r:id="rId5"/>
    <sheet name="5. Program Funds" sheetId="12" r:id="rId6"/>
    <sheet name="6. Communication Plan" sheetId="13" r:id="rId7"/>
    <sheet name="7. Evaluation"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15" l="1"/>
  <c r="M16" i="15"/>
  <c r="M15" i="15"/>
  <c r="M61" i="15"/>
  <c r="O52" i="15"/>
  <c r="E52" i="15"/>
  <c r="O51" i="15"/>
  <c r="O53" i="15" s="1"/>
  <c r="M55" i="15" s="1"/>
  <c r="M51" i="15"/>
  <c r="A51" i="15"/>
  <c r="E51" i="15" s="1"/>
  <c r="E53" i="15" s="1"/>
  <c r="M46" i="15"/>
  <c r="O46" i="15" s="1"/>
  <c r="E46" i="15"/>
  <c r="M45" i="15"/>
  <c r="O45" i="15" s="1"/>
  <c r="E45" i="15"/>
  <c r="M44" i="15"/>
  <c r="O44" i="15" s="1"/>
  <c r="E44" i="15"/>
  <c r="E42" i="15"/>
  <c r="O41" i="15"/>
  <c r="M41" i="15"/>
  <c r="E41" i="15"/>
  <c r="M38" i="15"/>
  <c r="O38" i="15" s="1"/>
  <c r="M37" i="15"/>
  <c r="O37" i="15" s="1"/>
  <c r="M36" i="15"/>
  <c r="O36" i="15" s="1"/>
  <c r="M35" i="15"/>
  <c r="O35" i="15" s="1"/>
  <c r="E35" i="15"/>
  <c r="O32" i="15"/>
  <c r="E32" i="15"/>
  <c r="E31" i="15"/>
  <c r="O30" i="15"/>
  <c r="M30" i="15"/>
  <c r="E30" i="15"/>
  <c r="O29" i="15"/>
  <c r="E29" i="15"/>
  <c r="O27" i="15"/>
  <c r="M27" i="15"/>
  <c r="E27" i="15"/>
  <c r="O25" i="15"/>
  <c r="M25" i="15"/>
  <c r="E25" i="15"/>
  <c r="M23" i="15"/>
  <c r="O23" i="15" s="1"/>
  <c r="E23" i="15"/>
  <c r="O19" i="15"/>
  <c r="M19" i="15"/>
  <c r="E19" i="15"/>
  <c r="E17" i="15"/>
  <c r="O15" i="15"/>
  <c r="E15" i="15"/>
  <c r="C6" i="12"/>
  <c r="C7" i="12"/>
  <c r="C5" i="12"/>
  <c r="C10" i="12" s="1"/>
  <c r="C12" i="12" s="1"/>
  <c r="E48" i="15" l="1"/>
  <c r="E55" i="15" s="1"/>
  <c r="O48" i="15"/>
  <c r="K55" i="15" s="1"/>
  <c r="O55" i="15" s="1"/>
  <c r="K57" i="15" s="1"/>
  <c r="E57" i="15" l="1"/>
  <c r="A57" i="15"/>
  <c r="A61" i="15" s="1"/>
  <c r="O57" i="15"/>
  <c r="K61" i="15"/>
  <c r="O61" i="15" s="1"/>
</calcChain>
</file>

<file path=xl/sharedStrings.xml><?xml version="1.0" encoding="utf-8"?>
<sst xmlns="http://schemas.openxmlformats.org/spreadsheetml/2006/main" count="384" uniqueCount="266">
  <si>
    <t>August</t>
  </si>
  <si>
    <t>Service Projects</t>
  </si>
  <si>
    <t>Recruiting Activities</t>
  </si>
  <si>
    <t>Scouting for Food</t>
  </si>
  <si>
    <t>Summer Camp</t>
  </si>
  <si>
    <t>Spring recruiting activity</t>
  </si>
  <si>
    <t xml:space="preserve">Handicap Awareness activity </t>
  </si>
  <si>
    <t>January</t>
  </si>
  <si>
    <t>March</t>
  </si>
  <si>
    <t>April</t>
  </si>
  <si>
    <t>May</t>
  </si>
  <si>
    <t>June</t>
  </si>
  <si>
    <t>July</t>
  </si>
  <si>
    <t>September</t>
  </si>
  <si>
    <t>October</t>
  </si>
  <si>
    <t>November</t>
  </si>
  <si>
    <t>December</t>
  </si>
  <si>
    <t>February</t>
  </si>
  <si>
    <t>Cost</t>
  </si>
  <si>
    <t>Total</t>
  </si>
  <si>
    <t>Income Needed</t>
  </si>
  <si>
    <t>Number of Scouts</t>
  </si>
  <si>
    <t>Cost of Scouting Per Scout</t>
  </si>
  <si>
    <t>Scout Sunday or Scout Sabbath</t>
  </si>
  <si>
    <t>Wood Badge (Top Training for all Scouting Leaders)</t>
  </si>
  <si>
    <t>Council / District Activities</t>
  </si>
  <si>
    <t>Indoor rock climbing</t>
  </si>
  <si>
    <t>Environmental Good Turn Day</t>
  </si>
  <si>
    <t>Wood Badge (Advanced Training for all Scouting Leaders)</t>
  </si>
  <si>
    <t>Fall Camporee</t>
  </si>
  <si>
    <t>Winter Camporee or Klondike</t>
  </si>
  <si>
    <t>Spring Camporee</t>
  </si>
  <si>
    <t>Emergency Preparedness</t>
  </si>
  <si>
    <t>Weekend Events</t>
  </si>
  <si>
    <t>Day Events</t>
  </si>
  <si>
    <t>First Aid Weekend</t>
  </si>
  <si>
    <t>Camping Specific Weekend</t>
  </si>
  <si>
    <t>Hiking Weekend</t>
  </si>
  <si>
    <t>High Adventure</t>
  </si>
  <si>
    <t>Philmont Scout Ranch</t>
  </si>
  <si>
    <t>Florida Sea Base</t>
  </si>
  <si>
    <t xml:space="preserve">Northern Tier </t>
  </si>
  <si>
    <t>Cycling Weekend</t>
  </si>
  <si>
    <t>Canoeing Weekend</t>
  </si>
  <si>
    <t>Fishing Weekend</t>
  </si>
  <si>
    <t>Orienteering Weekend</t>
  </si>
  <si>
    <t>Pioneering Weekend</t>
  </si>
  <si>
    <t>Wilderness Survival</t>
  </si>
  <si>
    <t>Canoe Trip</t>
  </si>
  <si>
    <t>Cold weather camping trip</t>
  </si>
  <si>
    <t>Backpacking</t>
  </si>
  <si>
    <t>Courts of Honor</t>
  </si>
  <si>
    <t>Volunteer at a food shelter</t>
  </si>
  <si>
    <t>Charter partner service project</t>
  </si>
  <si>
    <t>Camp service day or weekend</t>
  </si>
  <si>
    <t>Webelos Bridging Ceremonies</t>
  </si>
  <si>
    <t>Troop Activity:</t>
  </si>
  <si>
    <t>High Adventure Trip - Older youth (June, July or Aug.)</t>
  </si>
  <si>
    <t xml:space="preserve">Leave No Trace </t>
  </si>
  <si>
    <t>Ski or Tobagan Weekend</t>
  </si>
  <si>
    <t>Geocaching Weekend</t>
  </si>
  <si>
    <t>reflect your units needs.  Remember that planning is just the</t>
  </si>
  <si>
    <t xml:space="preserve">beginning.  </t>
  </si>
  <si>
    <t>Visit a pack meeting and introduce your troop to your future Scouts</t>
  </si>
  <si>
    <t>Summer Camp - invite 2nd year webelos to visit camp for a day (June, July or Aug.)</t>
  </si>
  <si>
    <t>Conduct a joint camping trip with Weblelos den</t>
  </si>
  <si>
    <t>Host Webelos II and their parents at a troop meeting</t>
  </si>
  <si>
    <t>Special bring a friend activity</t>
  </si>
  <si>
    <t>Hold a troop open house</t>
  </si>
  <si>
    <t>Host Webelos Skills Night (invite local Webelos dens)</t>
  </si>
  <si>
    <t>Activity Coordinator:</t>
  </si>
  <si>
    <t>Key elements</t>
  </si>
  <si>
    <t>-Develop and publish your annual calendar (then share it with your families)</t>
  </si>
  <si>
    <t>-Use this tool to make your annual budget to meet all of your Scouting needs for the year</t>
  </si>
  <si>
    <t>-Use the budget and sales goal so that Scouting is not a financial drain on your leaders or Scouting families</t>
  </si>
  <si>
    <t>Program Planning Steps</t>
  </si>
  <si>
    <t>-Ask all Scouts to take part in choosing troop activities</t>
  </si>
  <si>
    <t>-Use youth leadership when planning the calendar and budget whenever possible</t>
  </si>
  <si>
    <t>-Plan fun and meaningful events that meet the needs of your Scouts</t>
  </si>
  <si>
    <t>Display at festival</t>
  </si>
  <si>
    <t>Display at county fair</t>
  </si>
  <si>
    <t>Display at a community event</t>
  </si>
  <si>
    <t>Participate in Parade</t>
  </si>
  <si>
    <t>-Participate in the Popcorn Sale and spend the rest of the year having fun!</t>
  </si>
  <si>
    <t>Estimated Cost</t>
  </si>
  <si>
    <t xml:space="preserve">Scouter's Supplemental Leadership Development Day </t>
  </si>
  <si>
    <t>**Please refer to the Program Planning Calendar for your district specific activities</t>
  </si>
  <si>
    <t>$</t>
  </si>
  <si>
    <t>ScoutSweep</t>
  </si>
  <si>
    <t>Community Events</t>
  </si>
  <si>
    <t>Free</t>
  </si>
  <si>
    <t xml:space="preserve"> Free</t>
  </si>
  <si>
    <t>Look for more updates at www.wdboyce.org or at program kickoff and district roundtables.</t>
  </si>
  <si>
    <t>Committee Chair:</t>
  </si>
  <si>
    <t>Phone #:</t>
  </si>
  <si>
    <t>Email:</t>
  </si>
  <si>
    <t>Scoutmaster:</t>
  </si>
  <si>
    <t>Assistant Scoutmaster:</t>
  </si>
  <si>
    <t>Meeting Day:</t>
  </si>
  <si>
    <t>Meeting Time:</t>
  </si>
  <si>
    <t>Normal Meeting Place:</t>
  </si>
  <si>
    <t>PLC Meeting:</t>
  </si>
  <si>
    <t>Troop Open House: Set up tents, campfire, etc to recruit)</t>
  </si>
  <si>
    <t>How To Fund Your Program</t>
  </si>
  <si>
    <t xml:space="preserve">Popcorn Sale Commission </t>
  </si>
  <si>
    <t>Unit Popcorn Sale Goal</t>
  </si>
  <si>
    <t>Per Scout Popcorn Sale Goal</t>
  </si>
  <si>
    <t>Average Popcorn Container Cost</t>
  </si>
  <si>
    <t>Container Sale Goal Per Scout</t>
  </si>
  <si>
    <t>Communication plan for families</t>
  </si>
  <si>
    <t>If you prefer, use a program like Google Calendar in order to make it easy for your scouting families to view upcoming events.</t>
  </si>
  <si>
    <t>Hold Parent orientation in order to get all parents on the same page as well as answer any questions that they may have.</t>
  </si>
  <si>
    <t>Gear up for a great year of Scouting fun!!</t>
  </si>
  <si>
    <t>Discuss the importance of each scout in the Troop Popcorn Sale.</t>
  </si>
  <si>
    <t>-Send calendar and budget to all families</t>
  </si>
  <si>
    <t>-Use calendar at joining events</t>
  </si>
  <si>
    <t>Next steps</t>
  </si>
  <si>
    <t>-Use the following sheet at Troop Committee Meetings or PLC level to help your troop run smoother</t>
  </si>
  <si>
    <t>-Please send a copy to your Unit Serving Executive and/or Unit Commissioner</t>
  </si>
  <si>
    <r>
      <t xml:space="preserve">STOP!   </t>
    </r>
    <r>
      <rPr>
        <b/>
        <sz val="14"/>
        <rFont val="Arial"/>
        <family val="2"/>
      </rPr>
      <t xml:space="preserve">You are now done with your program planning process, but we still have a couple of other notes and tools to help you run your troop.  </t>
    </r>
  </si>
  <si>
    <t>Popcorn Needed to Cover Year of Scouting</t>
  </si>
  <si>
    <r>
      <t>Accounting Budget</t>
    </r>
    <r>
      <rPr>
        <sz val="16"/>
        <rFont val="Arial"/>
        <family val="2"/>
      </rPr>
      <t xml:space="preserve"> - This is a simple tool you can use to track your actual budget as you spend throughout the year to keep track of what you spend on each line item and how much you spent each month.  </t>
    </r>
  </si>
  <si>
    <t>Please feel free to contact the W. D. Boyce Council office at 309-673-6136 or toll free at 800-369-5069 if there are suggestions on how to make this process more helpful to you or other troops.</t>
  </si>
  <si>
    <t>Welcome to the Troop Program Planning tools.  It is our sincere hope that this proves to be a helpful process to provide your youth with the best experience Scouting can offer.  It has been successful with other troops around the council and now we want to share the process with you.</t>
  </si>
  <si>
    <r>
      <t>Step 2. Calendar</t>
    </r>
    <r>
      <rPr>
        <sz val="12"/>
        <rFont val="Arial"/>
        <family val="2"/>
      </rPr>
      <t xml:space="preserve"> - After you have selected the top activities that your Scouts want to do in the upcoming year, fill in the calendar.</t>
    </r>
  </si>
  <si>
    <t>Climbing/Cope Weekend</t>
  </si>
  <si>
    <t>By participating in the troop annual popcorn sale, boys can earn a full year of Scouting fun, adventure and a trip to summer camp.  The annual popcorn sale is intended to be our one-time fundraiser.  We choose not to repeatedly ask parents to fund the program or have the boys participate in multiple fundraisers.  Your support as parents is vital to the success of our annual popcorn sale effort.</t>
  </si>
  <si>
    <t>Please feel free to change any of the costs to better</t>
  </si>
  <si>
    <t>Court of Honor</t>
  </si>
  <si>
    <t>Unit Elections</t>
  </si>
  <si>
    <t>District Fall Camporee</t>
  </si>
  <si>
    <r>
      <t xml:space="preserve">Step 1.  Brainstorming </t>
    </r>
    <r>
      <rPr>
        <sz val="12"/>
        <rFont val="Arial"/>
        <family val="2"/>
      </rPr>
      <t xml:space="preserve">- Think without limits! Use this worksheet to select a mix of activities that best represents what the youth and their parents want to do in Scouting.  A balanced program should include elements from all the categories so that your Scouts can have the richest experience possible.  Please feel free to encourage your group to expand on this list, it is just a good place to start. </t>
    </r>
  </si>
  <si>
    <t>Conduct a summer camp orientation for new Scouts (Early Bird Fees Due)</t>
  </si>
  <si>
    <t>Prepare for summer camp</t>
  </si>
  <si>
    <t xml:space="preserve">It is critical that you share your plan with your Scouts and their parents.  Ask for help, often people are willing to take on small tasks to help with their son's development.  After they have had some fun and success they will be more likely to take on larger roles in the troop.  It is also the best way to keep Scouts interested in the program so they can get the most out of Scouting values. </t>
  </si>
  <si>
    <t xml:space="preserve">Phone:  </t>
  </si>
  <si>
    <t>Help Pack and recruit 6th &amp; 7th graders (Aug. or Sept.)</t>
  </si>
  <si>
    <t>Court of Honor / FOS Presentation</t>
  </si>
  <si>
    <t xml:space="preserve">   to serve your kids.   Then use a personal approact to recruit and train them to provide the best outcome. </t>
  </si>
  <si>
    <t>*Please conduct the Leadership Inventory in Spring or Summer so you have time to recruit the best leaders</t>
  </si>
  <si>
    <t>______________________________________________________________________</t>
  </si>
  <si>
    <t>Troop Secretary: __________________________________________________________</t>
  </si>
  <si>
    <t>Troop Committee Chairman: _________________________________________________</t>
  </si>
  <si>
    <t>Patrols</t>
  </si>
  <si>
    <t>______</t>
  </si>
  <si>
    <t>/ 8 =</t>
  </si>
  <si>
    <t>______________</t>
  </si>
  <si>
    <t>Number of Youth: ___________</t>
  </si>
  <si>
    <t>Assistant Scoutmasters: ___________________________________________________</t>
  </si>
  <si>
    <t>Scoutmaster: _____________________________________________________________</t>
  </si>
  <si>
    <t>Troop Leadership and Inventory</t>
  </si>
  <si>
    <r>
      <t>Step 7. Evaluate</t>
    </r>
    <r>
      <rPr>
        <sz val="12"/>
        <rFont val="Arial"/>
        <family val="2"/>
      </rPr>
      <t xml:space="preserve"> -  Look at the most successful activities and look for new opportunities as your Scouts, community and your leaders change.  Please share any information you find helpful with the district or council so we can share your experience with other troops to help them grow their program.</t>
    </r>
  </si>
  <si>
    <r>
      <t>Step 6. Communicate the Plan</t>
    </r>
    <r>
      <rPr>
        <sz val="12"/>
        <rFont val="Arial"/>
        <family val="2"/>
      </rPr>
      <t xml:space="preserve"> - It is critical that you share your plan with your Scouts and their parents.  Ask for help, often people are willing to take on small tasks to help with their son's development.  After they have had some fun and success they will be more likely to take on larger roles in the troop.  It is also the best way to keep Scouts interested in the program so they can get the most out of Scouting values.  </t>
    </r>
  </si>
  <si>
    <r>
      <t xml:space="preserve">Step 5. A Scout is Thrifty </t>
    </r>
    <r>
      <rPr>
        <sz val="12"/>
        <rFont val="Arial"/>
        <family val="2"/>
      </rPr>
      <t>-</t>
    </r>
    <r>
      <rPr>
        <b/>
        <sz val="12"/>
        <rFont val="Arial"/>
        <family val="2"/>
      </rPr>
      <t xml:space="preserve"> </t>
    </r>
    <r>
      <rPr>
        <sz val="12"/>
        <rFont val="Arial"/>
        <family val="2"/>
      </rPr>
      <t>This is your guarantee that families will not have to pay for planned activities during the Program Year.</t>
    </r>
  </si>
  <si>
    <r>
      <t xml:space="preserve">Step 4. Budget </t>
    </r>
    <r>
      <rPr>
        <sz val="12"/>
        <rFont val="Arial"/>
        <family val="2"/>
      </rPr>
      <t>- Based on your calendar, match costs with your planned activites to determine the amount of Popcorn needed to be sold by each Scout.</t>
    </r>
  </si>
  <si>
    <r>
      <t>Step 3. Leadership Development-</t>
    </r>
    <r>
      <rPr>
        <sz val="12"/>
        <rFont val="Arial"/>
        <family val="2"/>
      </rPr>
      <t xml:space="preserve"> Take a look at your current leadership structure.  Identify holes that need to be filled and prospect names of parents that could fill those roles.</t>
    </r>
  </si>
  <si>
    <t>Charter Organization Rep:___________________________________________________</t>
  </si>
  <si>
    <t>Troop Treasurer:__________________________________________________________</t>
  </si>
  <si>
    <t>Advancement Coordinator:_________________________________________________</t>
  </si>
  <si>
    <t>Popcorn (Fundraising) Coordinator:__________________________________________</t>
  </si>
  <si>
    <t>Equipment Coordinator:_____________________________________________________</t>
  </si>
  <si>
    <t>Outdoor Activity Coordinator:________________________________________________</t>
  </si>
  <si>
    <t>Membership Coordinator:___________________________________________________</t>
  </si>
  <si>
    <t>Training Coordinator:______________________________________________________</t>
  </si>
  <si>
    <t>Service Champion:_______________________________________________________</t>
  </si>
  <si>
    <t xml:space="preserve">Court of Honor </t>
  </si>
  <si>
    <t>Holiday Party</t>
  </si>
  <si>
    <t>District Klondike</t>
  </si>
  <si>
    <t>District Camporee</t>
  </si>
  <si>
    <t xml:space="preserve">NYLT Training </t>
  </si>
  <si>
    <t>Troop Activity: District Klondike Derby</t>
  </si>
  <si>
    <t>Troop Activity: (April or May) District Spring Camporee</t>
  </si>
  <si>
    <t>Program Guide Activities (Listed Below)</t>
  </si>
  <si>
    <t>Troop Activity: District Event</t>
  </si>
  <si>
    <t>Family Society Coordinator:____________________________________________</t>
  </si>
  <si>
    <t xml:space="preserve">        COMPLETED SAMPLE</t>
  </si>
  <si>
    <t>TROOP/VENTURING OPERATING BUDGET</t>
  </si>
  <si>
    <t>Date budget completed:</t>
  </si>
  <si>
    <t>UNIT DETAIL</t>
  </si>
  <si>
    <t>Pack No.:</t>
  </si>
  <si>
    <t>Scoutmaster/Crew Advisor:</t>
  </si>
  <si>
    <t>Troop/Crew No.:</t>
  </si>
  <si>
    <t>Assistant Scoutmaster(s)/crew advisors:</t>
  </si>
  <si>
    <t>District:</t>
  </si>
  <si>
    <t>Susquehanna</t>
  </si>
  <si>
    <t>Committee chairperson:</t>
  </si>
  <si>
    <t>Treasurer:</t>
  </si>
  <si>
    <t>Projected No. of Cub Scouts:</t>
  </si>
  <si>
    <t>Popcorn chairperson:</t>
  </si>
  <si>
    <t>Projected No. of Scouts:</t>
  </si>
  <si>
    <t>Projected No. of registered adults:</t>
  </si>
  <si>
    <t>Sample Pack Budget</t>
  </si>
  <si>
    <t>Budget</t>
  </si>
  <si>
    <t>Annual</t>
  </si>
  <si>
    <t>No. of</t>
  </si>
  <si>
    <t>Cost Per</t>
  </si>
  <si>
    <t>Scouts/</t>
  </si>
  <si>
    <t>Unit</t>
  </si>
  <si>
    <t>Cub Scouts/</t>
  </si>
  <si>
    <t>Scout/Unit</t>
  </si>
  <si>
    <t>Adults</t>
  </si>
  <si>
    <t>PROGRAM EXPENSES</t>
  </si>
  <si>
    <t>Person</t>
  </si>
  <si>
    <t>Registration Fees</t>
  </si>
  <si>
    <t>Unit Charter Fee</t>
  </si>
  <si>
    <t>Scout Life</t>
  </si>
  <si>
    <t>Advancement</t>
  </si>
  <si>
    <t>Ideally, 100% of youth included</t>
  </si>
  <si>
    <t>Recognition</t>
  </si>
  <si>
    <t>Handbooks/Neckerchiefs</t>
  </si>
  <si>
    <t>One for each youth</t>
  </si>
  <si>
    <t>Scout Leaders</t>
  </si>
  <si>
    <t>Thank-yous, veteran awards, etc.</t>
  </si>
  <si>
    <t>Special Events</t>
  </si>
  <si>
    <t>2 per year</t>
  </si>
  <si>
    <t>Special Activities</t>
  </si>
  <si>
    <t>Spring</t>
  </si>
  <si>
    <t>Summer</t>
  </si>
  <si>
    <t>Fall</t>
  </si>
  <si>
    <t>Winter</t>
  </si>
  <si>
    <t>Program Materials</t>
  </si>
  <si>
    <t>Ceremony supplies, camping items,</t>
  </si>
  <si>
    <t xml:space="preserve"> </t>
  </si>
  <si>
    <t>Website fee, etc.</t>
  </si>
  <si>
    <t>Leader Basic Training</t>
  </si>
  <si>
    <t>x</t>
  </si>
  <si>
    <t>=</t>
  </si>
  <si>
    <t>Full Uniforms</t>
  </si>
  <si>
    <t>Every Scout in full uniform</t>
  </si>
  <si>
    <t>Reserve Fund</t>
  </si>
  <si>
    <t>Registration scholarships</t>
  </si>
  <si>
    <t>Other Expenses</t>
  </si>
  <si>
    <t>Contingency funds</t>
  </si>
  <si>
    <t>A) TOTAL UNIT BUDGETED PROGRAM EXPENSES</t>
  </si>
  <si>
    <t>INCOME</t>
  </si>
  <si>
    <t>Annual Dues</t>
  </si>
  <si>
    <t>Surplus From Prior Year</t>
  </si>
  <si>
    <t>B) INCOME SUBTOTAL</t>
  </si>
  <si>
    <t>C) TOTAL FUNDRAISING NEED (A minus B)</t>
  </si>
  <si>
    <t>A</t>
  </si>
  <si>
    <t>B</t>
  </si>
  <si>
    <r>
      <t>POPCORN SALE BUDGET</t>
    </r>
    <r>
      <rPr>
        <sz val="10"/>
        <rFont val="Times New Roman"/>
        <family val="1"/>
      </rPr>
      <t xml:space="preserve">  (Should equal C above)</t>
    </r>
  </si>
  <si>
    <t>Gross Sales</t>
  </si>
  <si>
    <t>Commission</t>
  </si>
  <si>
    <t>Need</t>
  </si>
  <si>
    <t>(Check with your local council for commission percentage and bonuses.)</t>
  </si>
  <si>
    <t xml:space="preserve"> / </t>
  </si>
  <si>
    <t>Troop Goal</t>
  </si>
  <si>
    <t>(+/- 35% includes qualifying for all bonus dollars)</t>
  </si>
  <si>
    <t>50 Cub Scouts</t>
  </si>
  <si>
    <t>POPCORN SALES GOAL PER SCOUT</t>
  </si>
  <si>
    <t>No. of Scouts</t>
  </si>
  <si>
    <t>Scout Goal</t>
  </si>
  <si>
    <t>REQUIRED FOR RECHARTER</t>
  </si>
  <si>
    <t>(can be MC or NM‐ New</t>
  </si>
  <si>
    <t>Member Coordinator)</t>
  </si>
  <si>
    <t>1 – CR – Chartered Org Rep</t>
  </si>
  <si>
    <t>1 – CC – Committee Chair</t>
  </si>
  <si>
    <t>1 – SM – Scoutmaster</t>
  </si>
  <si>
    <t>2 – MC‐ Committee Members</t>
  </si>
  <si>
    <t>2022-2023 Calendar</t>
  </si>
  <si>
    <t>Camping (15/mo @ 3 months)</t>
  </si>
  <si>
    <t>Yearly flat fee @ $100</t>
  </si>
  <si>
    <t>Adults @ $45</t>
  </si>
  <si>
    <t>Total youth @ $128 ea.</t>
  </si>
  <si>
    <t>Total subscriptions @ $1 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</si>
</sst>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_(&quot;$&quot;* #,##0_);_(&quot;$&quot;* \(#,##0\);_(&quot;$&quot;* &quot;-&quot;??_);_(@_)"/>
    <numFmt numFmtId="166" formatCode="mmmm\ dd"/>
    <numFmt numFmtId="167" formatCode="0.0%"/>
  </numFmts>
  <fonts count="33">
    <font>
      <sz val="10"/>
      <name val="Arial"/>
    </font>
    <font>
      <sz val="10"/>
      <name val="Arial"/>
    </font>
    <font>
      <b/>
      <u/>
      <sz val="12"/>
      <name val="Arial"/>
      <family val="2"/>
    </font>
    <font>
      <sz val="12"/>
      <name val="Arial"/>
      <family val="2"/>
    </font>
    <font>
      <b/>
      <sz val="12"/>
      <name val="Arial"/>
      <family val="2"/>
    </font>
    <font>
      <sz val="12"/>
      <name val="Arial"/>
      <family val="2"/>
    </font>
    <font>
      <sz val="16"/>
      <name val="Arial"/>
      <family val="2"/>
    </font>
    <font>
      <sz val="8"/>
      <name val="Arial"/>
      <family val="2"/>
    </font>
    <font>
      <sz val="11"/>
      <name val="Arial"/>
      <family val="2"/>
    </font>
    <font>
      <b/>
      <sz val="11"/>
      <name val="Arial"/>
      <family val="2"/>
    </font>
    <font>
      <b/>
      <u/>
      <sz val="11"/>
      <name val="Arial"/>
      <family val="2"/>
    </font>
    <font>
      <i/>
      <sz val="11"/>
      <name val="Arial"/>
      <family val="2"/>
    </font>
    <font>
      <sz val="11"/>
      <name val="Arial"/>
      <family val="2"/>
    </font>
    <font>
      <sz val="10"/>
      <name val="Arial"/>
      <family val="2"/>
    </font>
    <font>
      <b/>
      <sz val="12"/>
      <color indexed="9"/>
      <name val="Arial"/>
      <family val="2"/>
    </font>
    <font>
      <sz val="8"/>
      <name val="Arial"/>
    </font>
    <font>
      <b/>
      <sz val="20"/>
      <name val="Arial"/>
      <family val="2"/>
    </font>
    <font>
      <b/>
      <u/>
      <sz val="16"/>
      <name val="Arial"/>
      <family val="2"/>
    </font>
    <font>
      <i/>
      <sz val="14"/>
      <name val="Arial"/>
      <family val="2"/>
    </font>
    <font>
      <b/>
      <sz val="16"/>
      <name val="Arial"/>
      <family val="2"/>
    </font>
    <font>
      <b/>
      <sz val="14"/>
      <name val="Arial"/>
      <family val="2"/>
    </font>
    <font>
      <b/>
      <sz val="11"/>
      <name val="Byington"/>
    </font>
    <font>
      <i/>
      <sz val="9"/>
      <name val="Arial"/>
      <family val="2"/>
    </font>
    <font>
      <b/>
      <sz val="10"/>
      <name val="Arial"/>
      <family val="2"/>
    </font>
    <font>
      <b/>
      <sz val="10"/>
      <name val="Times New Roman"/>
      <family val="1"/>
    </font>
    <font>
      <sz val="10"/>
      <name val="Times New Roman"/>
      <family val="1"/>
    </font>
    <font>
      <b/>
      <sz val="14"/>
      <name val="Times New Roman"/>
      <family val="1"/>
    </font>
    <font>
      <b/>
      <sz val="8"/>
      <name val="Times New Roman"/>
      <family val="1"/>
    </font>
    <font>
      <b/>
      <sz val="12"/>
      <name val="Times New Roman"/>
      <family val="1"/>
    </font>
    <font>
      <i/>
      <sz val="10"/>
      <name val="Times New Roman"/>
      <family val="1"/>
    </font>
    <font>
      <u/>
      <sz val="10"/>
      <name val="Times New Roman"/>
      <family val="1"/>
    </font>
    <font>
      <b/>
      <sz val="9"/>
      <name val="Times New Roman"/>
      <family val="1"/>
    </font>
    <font>
      <sz val="8"/>
      <name val="Times New Roman"/>
      <family val="1"/>
    </font>
  </fonts>
  <fills count="12">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17"/>
        <bgColor indexed="64"/>
      </patternFill>
    </fill>
    <fill>
      <patternFill patternType="solid">
        <fgColor indexed="53"/>
        <bgColor indexed="64"/>
      </patternFill>
    </fill>
    <fill>
      <patternFill patternType="solid">
        <fgColor indexed="13"/>
        <bgColor indexed="64"/>
      </patternFill>
    </fill>
    <fill>
      <patternFill patternType="solid">
        <fgColor rgb="FFFFFF99"/>
        <bgColor indexed="64"/>
      </patternFill>
    </fill>
    <fill>
      <patternFill patternType="solid">
        <fgColor theme="0" tint="-4.9989318521683403E-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ck">
        <color indexed="64"/>
      </top>
      <bottom/>
      <diagonal/>
    </border>
    <border>
      <left/>
      <right/>
      <top/>
      <bottom style="thick">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s>
  <cellStyleXfs count="6">
    <xf numFmtId="0" fontId="0" fillId="0" borderId="0"/>
    <xf numFmtId="44" fontId="1" fillId="0" borderId="0" applyFont="0" applyFill="0" applyBorder="0" applyAlignment="0" applyProtection="0"/>
    <xf numFmtId="44" fontId="13" fillId="0" borderId="0" applyFont="0" applyFill="0" applyBorder="0" applyAlignment="0" applyProtection="0"/>
    <xf numFmtId="0" fontId="13" fillId="0" borderId="0"/>
    <xf numFmtId="9" fontId="1" fillId="0" borderId="0" applyFont="0" applyFill="0" applyBorder="0" applyAlignment="0" applyProtection="0"/>
    <xf numFmtId="9" fontId="13" fillId="0" borderId="0" applyFont="0" applyFill="0" applyBorder="0" applyAlignment="0" applyProtection="0"/>
  </cellStyleXfs>
  <cellXfs count="197">
    <xf numFmtId="0" fontId="0" fillId="0" borderId="0" xfId="0"/>
    <xf numFmtId="0" fontId="2" fillId="0" borderId="0" xfId="0" applyFont="1"/>
    <xf numFmtId="0" fontId="3" fillId="0" borderId="0" xfId="0" applyFont="1"/>
    <xf numFmtId="0" fontId="3" fillId="0" borderId="0" xfId="0" applyFont="1" applyAlignment="1">
      <alignment horizontal="left"/>
    </xf>
    <xf numFmtId="0" fontId="4" fillId="0" borderId="0" xfId="0" applyFont="1"/>
    <xf numFmtId="44" fontId="3" fillId="0" borderId="0" xfId="1" applyFont="1"/>
    <xf numFmtId="1" fontId="3" fillId="0" borderId="0" xfId="0" applyNumberFormat="1" applyFont="1"/>
    <xf numFmtId="0" fontId="5" fillId="0" borderId="0" xfId="0" applyFont="1" applyAlignment="1">
      <alignment wrapText="1"/>
    </xf>
    <xf numFmtId="0" fontId="5" fillId="0" borderId="0" xfId="0" applyFont="1"/>
    <xf numFmtId="0" fontId="6" fillId="0" borderId="0" xfId="0" applyFont="1"/>
    <xf numFmtId="44" fontId="4" fillId="0" borderId="0" xfId="1" applyFont="1"/>
    <xf numFmtId="1" fontId="7" fillId="0" borderId="0" xfId="0" applyNumberFormat="1" applyFont="1"/>
    <xf numFmtId="0" fontId="8" fillId="0" borderId="0" xfId="0" applyFont="1"/>
    <xf numFmtId="0" fontId="10" fillId="0" borderId="0" xfId="0" applyFont="1" applyAlignment="1">
      <alignment horizontal="left"/>
    </xf>
    <xf numFmtId="0" fontId="11" fillId="0" borderId="0" xfId="0" applyFont="1"/>
    <xf numFmtId="0" fontId="12" fillId="0" borderId="0" xfId="0" applyFont="1"/>
    <xf numFmtId="0" fontId="9" fillId="0" borderId="0" xfId="0" applyFont="1" applyAlignment="1">
      <alignment horizontal="left"/>
    </xf>
    <xf numFmtId="0" fontId="4" fillId="0" borderId="0" xfId="0" applyFont="1" applyAlignment="1">
      <alignment wrapText="1"/>
    </xf>
    <xf numFmtId="0" fontId="3" fillId="0" borderId="0" xfId="0" quotePrefix="1" applyFont="1" applyAlignment="1">
      <alignment wrapText="1"/>
    </xf>
    <xf numFmtId="0" fontId="5" fillId="0" borderId="0" xfId="0" quotePrefix="1" applyFont="1" applyAlignment="1">
      <alignment wrapText="1"/>
    </xf>
    <xf numFmtId="0" fontId="7" fillId="0" borderId="0" xfId="0" applyFont="1" applyAlignment="1">
      <alignment horizontal="left"/>
    </xf>
    <xf numFmtId="44" fontId="3" fillId="0" borderId="0" xfId="1" applyFont="1" applyAlignment="1">
      <alignment horizontal="right"/>
    </xf>
    <xf numFmtId="44" fontId="7" fillId="0" borderId="0" xfId="1" applyFont="1"/>
    <xf numFmtId="44" fontId="3" fillId="0" borderId="0" xfId="1" applyFont="1" applyFill="1"/>
    <xf numFmtId="44" fontId="4" fillId="0" borderId="2" xfId="1" applyFont="1" applyBorder="1" applyAlignment="1">
      <alignment horizontal="left"/>
    </xf>
    <xf numFmtId="44" fontId="3" fillId="0" borderId="0" xfId="1" applyFont="1" applyAlignment="1">
      <alignment horizontal="left"/>
    </xf>
    <xf numFmtId="0" fontId="3" fillId="2" borderId="0" xfId="0" applyFont="1" applyFill="1"/>
    <xf numFmtId="0" fontId="9" fillId="0" borderId="0" xfId="0" applyFont="1"/>
    <xf numFmtId="0" fontId="12" fillId="0" borderId="0" xfId="0" applyFont="1" applyAlignment="1">
      <alignment horizontal="center"/>
    </xf>
    <xf numFmtId="16" fontId="12" fillId="0" borderId="0" xfId="0" quotePrefix="1" applyNumberFormat="1" applyFont="1" applyAlignment="1">
      <alignment horizontal="center"/>
    </xf>
    <xf numFmtId="1" fontId="3" fillId="2" borderId="0" xfId="0" applyNumberFormat="1" applyFont="1" applyFill="1"/>
    <xf numFmtId="0" fontId="0" fillId="2" borderId="0" xfId="0" applyFill="1"/>
    <xf numFmtId="165" fontId="4" fillId="0" borderId="0" xfId="1" applyNumberFormat="1" applyFont="1"/>
    <xf numFmtId="9" fontId="14" fillId="3" borderId="0" xfId="4" applyFont="1" applyFill="1"/>
    <xf numFmtId="37" fontId="4" fillId="0" borderId="0" xfId="1" applyNumberFormat="1" applyFont="1"/>
    <xf numFmtId="0" fontId="14" fillId="4" borderId="0" xfId="0" applyFont="1" applyFill="1"/>
    <xf numFmtId="0" fontId="3" fillId="4" borderId="0" xfId="0" applyFont="1" applyFill="1"/>
    <xf numFmtId="44" fontId="14" fillId="4" borderId="0" xfId="1" applyFont="1" applyFill="1"/>
    <xf numFmtId="44" fontId="4" fillId="0" borderId="0" xfId="1" applyFont="1" applyFill="1"/>
    <xf numFmtId="0" fontId="14" fillId="5" borderId="0" xfId="0" applyFont="1" applyFill="1"/>
    <xf numFmtId="0" fontId="3" fillId="5" borderId="0" xfId="0" applyFont="1" applyFill="1"/>
    <xf numFmtId="165" fontId="14" fillId="5" borderId="0" xfId="1" applyNumberFormat="1" applyFont="1" applyFill="1"/>
    <xf numFmtId="1" fontId="4" fillId="0" borderId="3" xfId="1" applyNumberFormat="1" applyFont="1" applyBorder="1"/>
    <xf numFmtId="0" fontId="16" fillId="6" borderId="0" xfId="0" applyFont="1" applyFill="1"/>
    <xf numFmtId="0" fontId="13" fillId="0" borderId="0" xfId="0" applyFont="1" applyAlignment="1">
      <alignment wrapText="1"/>
    </xf>
    <xf numFmtId="0" fontId="13" fillId="0" borderId="0" xfId="0" applyFont="1"/>
    <xf numFmtId="0" fontId="6" fillId="0" borderId="0" xfId="0" quotePrefix="1" applyFont="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7" fillId="0" borderId="0" xfId="0" applyFont="1"/>
    <xf numFmtId="44" fontId="14" fillId="0" borderId="0" xfId="1" applyFont="1" applyFill="1"/>
    <xf numFmtId="44" fontId="7" fillId="0" borderId="0" xfId="1" applyFont="1" applyFill="1"/>
    <xf numFmtId="164" fontId="14" fillId="0" borderId="0" xfId="0" applyNumberFormat="1" applyFont="1"/>
    <xf numFmtId="7" fontId="14" fillId="0" borderId="0" xfId="1" applyNumberFormat="1" applyFont="1" applyFill="1"/>
    <xf numFmtId="0" fontId="8" fillId="0" borderId="0" xfId="3" applyFont="1"/>
    <xf numFmtId="0" fontId="22" fillId="0" borderId="0" xfId="0" applyFont="1"/>
    <xf numFmtId="0" fontId="3" fillId="0" borderId="4" xfId="0" applyFont="1" applyBorder="1"/>
    <xf numFmtId="0" fontId="3" fillId="0" borderId="5" xfId="0" applyFont="1" applyBorder="1"/>
    <xf numFmtId="0" fontId="4" fillId="0" borderId="0" xfId="0" applyFont="1" applyAlignment="1">
      <alignment horizontal="center"/>
    </xf>
    <xf numFmtId="44" fontId="3" fillId="0" borderId="0" xfId="0" applyNumberFormat="1" applyFont="1" applyAlignment="1">
      <alignment horizontal="right"/>
    </xf>
    <xf numFmtId="0" fontId="20"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left" indent="2"/>
    </xf>
    <xf numFmtId="0" fontId="24" fillId="7" borderId="0" xfId="0" applyFont="1" applyFill="1" applyAlignment="1">
      <alignment horizontal="center"/>
    </xf>
    <xf numFmtId="0" fontId="25" fillId="7" borderId="0" xfId="0" applyFont="1" applyFill="1" applyAlignment="1">
      <alignment horizontal="center"/>
    </xf>
    <xf numFmtId="44" fontId="25" fillId="7" borderId="0" xfId="2" applyFont="1" applyFill="1"/>
    <xf numFmtId="0" fontId="25" fillId="0" borderId="0" xfId="0" applyFont="1"/>
    <xf numFmtId="0" fontId="25" fillId="8" borderId="0" xfId="0" applyFont="1" applyFill="1"/>
    <xf numFmtId="0" fontId="25" fillId="8" borderId="0" xfId="0" applyFont="1" applyFill="1" applyAlignment="1">
      <alignment horizontal="center"/>
    </xf>
    <xf numFmtId="44" fontId="25" fillId="8" borderId="0" xfId="2" applyFont="1" applyFill="1"/>
    <xf numFmtId="0" fontId="24" fillId="9" borderId="0" xfId="0" applyFont="1" applyFill="1" applyAlignment="1">
      <alignment horizontal="right" vertical="center"/>
    </xf>
    <xf numFmtId="166" fontId="24" fillId="9" borderId="5" xfId="2" applyNumberFormat="1" applyFont="1" applyFill="1" applyBorder="1" applyAlignment="1" applyProtection="1">
      <alignment horizontal="center" vertical="center"/>
    </xf>
    <xf numFmtId="0" fontId="24" fillId="8" borderId="6" xfId="0" applyFont="1" applyFill="1" applyBorder="1"/>
    <xf numFmtId="0" fontId="24" fillId="8" borderId="0" xfId="0" applyFont="1" applyFill="1" applyAlignment="1">
      <alignment horizontal="right" vertical="center"/>
    </xf>
    <xf numFmtId="14" fontId="25" fillId="10" borderId="5" xfId="2" applyNumberFormat="1" applyFont="1" applyFill="1" applyBorder="1" applyAlignment="1" applyProtection="1">
      <alignment horizontal="center" vertical="center"/>
      <protection locked="0"/>
    </xf>
    <xf numFmtId="0" fontId="24" fillId="7" borderId="0" xfId="0" applyFont="1" applyFill="1" applyAlignment="1">
      <alignment horizontal="right" vertical="center"/>
    </xf>
    <xf numFmtId="0" fontId="25" fillId="9" borderId="0" xfId="0" applyFont="1" applyFill="1" applyAlignment="1">
      <alignment vertical="center"/>
    </xf>
    <xf numFmtId="0" fontId="24" fillId="0" borderId="0" xfId="0" applyFont="1" applyAlignment="1">
      <alignment horizontal="center" vertical="center"/>
    </xf>
    <xf numFmtId="0" fontId="25" fillId="8" borderId="0" xfId="0" applyFont="1" applyFill="1" applyAlignment="1">
      <alignment vertical="center"/>
    </xf>
    <xf numFmtId="0" fontId="24" fillId="8" borderId="0" xfId="0" applyFont="1" applyFill="1" applyAlignment="1">
      <alignment horizontal="center" vertical="center"/>
    </xf>
    <xf numFmtId="0" fontId="25" fillId="8" borderId="0" xfId="0" applyFont="1" applyFill="1" applyAlignment="1">
      <alignment horizontal="center" vertical="center"/>
    </xf>
    <xf numFmtId="0" fontId="25" fillId="0" borderId="0" xfId="0" applyFont="1" applyAlignment="1">
      <alignment vertical="center"/>
    </xf>
    <xf numFmtId="0" fontId="24" fillId="9" borderId="5" xfId="0" applyFont="1" applyFill="1" applyBorder="1" applyAlignment="1">
      <alignment horizontal="center" vertical="center"/>
    </xf>
    <xf numFmtId="0" fontId="25" fillId="10" borderId="5" xfId="0" applyFont="1" applyFill="1" applyBorder="1" applyAlignment="1" applyProtection="1">
      <alignment horizontal="center" vertical="center"/>
      <protection locked="0"/>
    </xf>
    <xf numFmtId="16" fontId="25" fillId="0" borderId="0" xfId="0" applyNumberFormat="1" applyFont="1" applyAlignment="1">
      <alignment vertical="center"/>
    </xf>
    <xf numFmtId="0" fontId="25" fillId="8" borderId="0" xfId="0" applyFont="1" applyFill="1" applyAlignment="1">
      <alignment vertical="center" wrapText="1"/>
    </xf>
    <xf numFmtId="0" fontId="25" fillId="8" borderId="0" xfId="0" applyFont="1" applyFill="1" applyAlignment="1">
      <alignment horizontal="right" vertical="center"/>
    </xf>
    <xf numFmtId="0" fontId="24" fillId="9" borderId="0" xfId="0" applyFont="1" applyFill="1" applyAlignment="1">
      <alignment horizontal="center" vertical="center"/>
    </xf>
    <xf numFmtId="0" fontId="25" fillId="9" borderId="0" xfId="0" applyFont="1" applyFill="1" applyAlignment="1">
      <alignment horizontal="center" vertical="center"/>
    </xf>
    <xf numFmtId="0" fontId="27" fillId="9" borderId="0" xfId="0" applyFont="1" applyFill="1" applyAlignment="1">
      <alignment horizontal="right" vertical="center"/>
    </xf>
    <xf numFmtId="0" fontId="25" fillId="11" borderId="5" xfId="0" applyFont="1" applyFill="1" applyBorder="1" applyAlignment="1" applyProtection="1">
      <alignment horizontal="center" vertical="center"/>
      <protection locked="0"/>
    </xf>
    <xf numFmtId="0" fontId="25" fillId="8" borderId="0" xfId="0" applyFont="1" applyFill="1" applyAlignment="1">
      <alignment horizontal="left" vertical="center"/>
    </xf>
    <xf numFmtId="44" fontId="25" fillId="9" borderId="7" xfId="2" applyFont="1" applyFill="1" applyBorder="1" applyAlignment="1" applyProtection="1">
      <alignment horizontal="center" vertical="center"/>
    </xf>
    <xf numFmtId="0" fontId="25" fillId="9" borderId="7" xfId="0" applyFont="1" applyFill="1" applyBorder="1" applyAlignment="1">
      <alignment horizontal="center" vertical="center"/>
    </xf>
    <xf numFmtId="44" fontId="25" fillId="9" borderId="7" xfId="2" applyFont="1" applyFill="1" applyBorder="1" applyAlignment="1" applyProtection="1">
      <alignment vertical="center"/>
    </xf>
    <xf numFmtId="0" fontId="25" fillId="0" borderId="7" xfId="0" applyFont="1" applyBorder="1" applyAlignment="1">
      <alignment vertical="center"/>
    </xf>
    <xf numFmtId="0" fontId="24" fillId="8" borderId="7" xfId="0" applyFont="1" applyFill="1" applyBorder="1" applyAlignment="1">
      <alignment vertical="center"/>
    </xf>
    <xf numFmtId="0" fontId="25" fillId="8" borderId="7" xfId="0" applyFont="1" applyFill="1" applyBorder="1" applyAlignment="1">
      <alignment vertical="center"/>
    </xf>
    <xf numFmtId="44" fontId="25" fillId="8" borderId="7" xfId="2" applyFont="1" applyFill="1" applyBorder="1" applyAlignment="1" applyProtection="1">
      <alignment horizontal="center" vertical="center"/>
    </xf>
    <xf numFmtId="0" fontId="25" fillId="8" borderId="7" xfId="0" applyFont="1" applyFill="1" applyBorder="1" applyAlignment="1">
      <alignment horizontal="center" vertical="center"/>
    </xf>
    <xf numFmtId="44" fontId="25" fillId="8" borderId="7" xfId="2" applyFont="1" applyFill="1" applyBorder="1" applyAlignment="1" applyProtection="1">
      <alignment vertical="center"/>
    </xf>
    <xf numFmtId="0" fontId="28" fillId="9" borderId="5" xfId="0" applyFont="1" applyFill="1" applyBorder="1" applyAlignment="1">
      <alignment horizontal="center" vertical="center"/>
    </xf>
    <xf numFmtId="44" fontId="24" fillId="9" borderId="5" xfId="2" applyFont="1" applyFill="1" applyBorder="1" applyAlignment="1" applyProtection="1">
      <alignment horizontal="center" vertical="center"/>
    </xf>
    <xf numFmtId="0" fontId="26" fillId="8" borderId="6" xfId="0" applyFont="1" applyFill="1" applyBorder="1" applyAlignment="1">
      <alignment vertical="center"/>
    </xf>
    <xf numFmtId="0" fontId="24" fillId="8" borderId="5" xfId="0" applyFont="1" applyFill="1" applyBorder="1" applyAlignment="1">
      <alignment horizontal="center" vertical="center"/>
    </xf>
    <xf numFmtId="0" fontId="28" fillId="8" borderId="5" xfId="0" applyFont="1" applyFill="1" applyBorder="1" applyAlignment="1">
      <alignment horizontal="center" vertical="center"/>
    </xf>
    <xf numFmtId="44" fontId="24" fillId="8" borderId="5" xfId="2" applyFont="1" applyFill="1" applyBorder="1" applyAlignment="1" applyProtection="1">
      <alignment horizontal="center" vertical="center"/>
    </xf>
    <xf numFmtId="44" fontId="24" fillId="9" borderId="0" xfId="2" applyFont="1" applyFill="1" applyBorder="1" applyAlignment="1" applyProtection="1">
      <alignment horizontal="center" vertical="center"/>
    </xf>
    <xf numFmtId="0" fontId="26" fillId="8" borderId="0" xfId="0" applyFont="1" applyFill="1" applyAlignment="1">
      <alignment vertical="center"/>
    </xf>
    <xf numFmtId="44" fontId="24" fillId="8" borderId="0" xfId="2" applyFont="1" applyFill="1" applyBorder="1" applyAlignment="1" applyProtection="1">
      <alignment horizontal="center" vertical="center"/>
    </xf>
    <xf numFmtId="0" fontId="24" fillId="8" borderId="0" xfId="0" applyFont="1" applyFill="1" applyAlignment="1">
      <alignment vertical="center"/>
    </xf>
    <xf numFmtId="44" fontId="25" fillId="9" borderId="4" xfId="2" applyFont="1" applyFill="1" applyBorder="1" applyAlignment="1" applyProtection="1">
      <alignment horizontal="center" vertical="center"/>
    </xf>
    <xf numFmtId="0" fontId="25" fillId="9" borderId="4" xfId="0" applyFont="1" applyFill="1" applyBorder="1" applyAlignment="1">
      <alignment horizontal="center" vertical="center"/>
    </xf>
    <xf numFmtId="44" fontId="25" fillId="9" borderId="4" xfId="2" applyFont="1" applyFill="1" applyBorder="1" applyAlignment="1" applyProtection="1">
      <alignment vertical="center"/>
    </xf>
    <xf numFmtId="0" fontId="25" fillId="8" borderId="4" xfId="0" applyFont="1" applyFill="1" applyBorder="1" applyAlignment="1">
      <alignment vertical="center"/>
    </xf>
    <xf numFmtId="44" fontId="25" fillId="8" borderId="5" xfId="2" applyFont="1" applyFill="1" applyBorder="1" applyAlignment="1" applyProtection="1">
      <alignment horizontal="left" vertical="center"/>
    </xf>
    <xf numFmtId="1" fontId="25" fillId="8" borderId="5" xfId="2" applyNumberFormat="1" applyFont="1" applyFill="1" applyBorder="1" applyAlignment="1" applyProtection="1">
      <alignment horizontal="center" vertical="center"/>
    </xf>
    <xf numFmtId="44" fontId="25" fillId="9" borderId="0" xfId="2" applyFont="1" applyFill="1" applyBorder="1" applyAlignment="1" applyProtection="1">
      <alignment horizontal="center" vertical="center"/>
    </xf>
    <xf numFmtId="44" fontId="25" fillId="9" borderId="0" xfId="2" applyFont="1" applyFill="1" applyBorder="1" applyAlignment="1" applyProtection="1">
      <alignment vertical="center"/>
    </xf>
    <xf numFmtId="44" fontId="25" fillId="8" borderId="0" xfId="2" applyFont="1" applyFill="1" applyBorder="1" applyAlignment="1" applyProtection="1">
      <alignment horizontal="center" vertical="center"/>
    </xf>
    <xf numFmtId="1" fontId="25" fillId="8" borderId="0" xfId="0" applyNumberFormat="1" applyFont="1" applyFill="1" applyAlignment="1">
      <alignment horizontal="center" vertical="center"/>
    </xf>
    <xf numFmtId="44" fontId="25" fillId="8" borderId="4" xfId="2" applyFont="1" applyFill="1" applyBorder="1" applyAlignment="1" applyProtection="1">
      <alignment vertical="center"/>
    </xf>
    <xf numFmtId="44" fontId="25" fillId="9" borderId="5" xfId="2" applyFont="1" applyFill="1" applyBorder="1" applyAlignment="1" applyProtection="1">
      <alignment horizontal="center" vertical="center"/>
    </xf>
    <xf numFmtId="0" fontId="25" fillId="9" borderId="5" xfId="0" applyFont="1" applyFill="1" applyBorder="1" applyAlignment="1">
      <alignment horizontal="center" vertical="center"/>
    </xf>
    <xf numFmtId="44" fontId="25" fillId="9" borderId="5" xfId="2" applyFont="1" applyFill="1" applyBorder="1" applyAlignment="1" applyProtection="1">
      <alignment vertical="center"/>
    </xf>
    <xf numFmtId="44" fontId="25" fillId="8" borderId="0" xfId="2" applyFont="1" applyFill="1" applyBorder="1" applyAlignment="1" applyProtection="1">
      <alignment horizontal="left" vertical="center"/>
    </xf>
    <xf numFmtId="44" fontId="25" fillId="8" borderId="5" xfId="2" applyFont="1" applyFill="1" applyBorder="1" applyAlignment="1" applyProtection="1">
      <alignment horizontal="center" vertical="center"/>
    </xf>
    <xf numFmtId="1" fontId="25" fillId="8" borderId="5" xfId="0" applyNumberFormat="1" applyFont="1" applyFill="1" applyBorder="1" applyAlignment="1">
      <alignment horizontal="center" vertical="center"/>
    </xf>
    <xf numFmtId="44" fontId="25" fillId="8" borderId="5" xfId="2" applyFont="1" applyFill="1" applyBorder="1" applyAlignment="1" applyProtection="1">
      <alignment vertical="center"/>
    </xf>
    <xf numFmtId="0" fontId="29" fillId="8" borderId="0" xfId="0" applyFont="1" applyFill="1" applyAlignment="1">
      <alignment vertical="center"/>
    </xf>
    <xf numFmtId="44" fontId="25" fillId="8" borderId="4" xfId="2" applyFont="1" applyFill="1" applyBorder="1" applyAlignment="1" applyProtection="1">
      <alignment horizontal="center" vertical="center"/>
    </xf>
    <xf numFmtId="1" fontId="25" fillId="8" borderId="4" xfId="0" applyNumberFormat="1" applyFont="1" applyFill="1" applyBorder="1" applyAlignment="1">
      <alignment horizontal="center" vertical="center"/>
    </xf>
    <xf numFmtId="44" fontId="25" fillId="8" borderId="5" xfId="2" applyFont="1" applyFill="1" applyBorder="1" applyAlignment="1" applyProtection="1">
      <alignment horizontal="left" vertical="center"/>
      <protection locked="0"/>
    </xf>
    <xf numFmtId="44" fontId="25" fillId="8" borderId="0" xfId="2" applyFont="1" applyFill="1" applyBorder="1" applyAlignment="1" applyProtection="1">
      <alignment vertical="center"/>
    </xf>
    <xf numFmtId="0" fontId="25" fillId="8" borderId="8" xfId="0" applyFont="1" applyFill="1" applyBorder="1" applyAlignment="1">
      <alignment vertical="center"/>
    </xf>
    <xf numFmtId="44" fontId="25" fillId="8" borderId="5" xfId="0" applyNumberFormat="1" applyFont="1" applyFill="1" applyBorder="1" applyAlignment="1">
      <alignment vertical="center"/>
    </xf>
    <xf numFmtId="0" fontId="25" fillId="8" borderId="5" xfId="0" applyFont="1" applyFill="1" applyBorder="1" applyAlignment="1">
      <alignment vertical="center"/>
    </xf>
    <xf numFmtId="44" fontId="25" fillId="8" borderId="4" xfId="2" applyFont="1" applyFill="1" applyBorder="1" applyAlignment="1" applyProtection="1">
      <alignment horizontal="left" vertical="center"/>
    </xf>
    <xf numFmtId="0" fontId="25" fillId="8" borderId="0" xfId="0" applyFont="1" applyFill="1" applyAlignment="1">
      <alignment horizontal="left" vertical="center" indent="1"/>
    </xf>
    <xf numFmtId="0" fontId="25" fillId="0" borderId="0" xfId="0" applyFont="1" applyAlignment="1">
      <alignment horizontal="center" vertical="center"/>
    </xf>
    <xf numFmtId="44" fontId="25" fillId="8" borderId="4" xfId="2" applyFont="1" applyFill="1" applyBorder="1" applyAlignment="1" applyProtection="1">
      <alignment horizontal="left" vertical="center"/>
      <protection locked="0"/>
    </xf>
    <xf numFmtId="1" fontId="25" fillId="8" borderId="0" xfId="2" applyNumberFormat="1" applyFont="1" applyFill="1" applyBorder="1" applyAlignment="1" applyProtection="1">
      <alignment horizontal="center" vertical="center"/>
    </xf>
    <xf numFmtId="44" fontId="25" fillId="8" borderId="5" xfId="2" applyFont="1" applyFill="1" applyBorder="1" applyAlignment="1" applyProtection="1">
      <alignment horizontal="center" vertical="center"/>
      <protection locked="0"/>
    </xf>
    <xf numFmtId="1" fontId="25" fillId="8" borderId="5" xfId="0" applyNumberFormat="1" applyFont="1" applyFill="1" applyBorder="1" applyAlignment="1" applyProtection="1">
      <alignment horizontal="center" vertical="center"/>
      <protection locked="0"/>
    </xf>
    <xf numFmtId="1" fontId="25" fillId="8" borderId="4" xfId="2" applyNumberFormat="1" applyFont="1" applyFill="1" applyBorder="1" applyAlignment="1" applyProtection="1">
      <alignment horizontal="center" vertical="center"/>
    </xf>
    <xf numFmtId="44" fontId="25" fillId="9" borderId="2" xfId="2" applyFont="1" applyFill="1" applyBorder="1" applyAlignment="1" applyProtection="1">
      <alignment vertical="center"/>
    </xf>
    <xf numFmtId="0" fontId="24" fillId="0" borderId="0" xfId="0" applyFont="1" applyAlignment="1">
      <alignment vertical="center"/>
    </xf>
    <xf numFmtId="1" fontId="24" fillId="8" borderId="0" xfId="0" applyNumberFormat="1" applyFont="1" applyFill="1" applyAlignment="1">
      <alignment horizontal="center" vertical="center"/>
    </xf>
    <xf numFmtId="44" fontId="25" fillId="9" borderId="9" xfId="2" applyFont="1" applyFill="1" applyBorder="1" applyAlignment="1" applyProtection="1">
      <alignment vertical="center"/>
    </xf>
    <xf numFmtId="0" fontId="25" fillId="8" borderId="5" xfId="0" applyFont="1" applyFill="1" applyBorder="1" applyAlignment="1">
      <alignment horizontal="center" vertical="center"/>
    </xf>
    <xf numFmtId="44" fontId="25" fillId="8" borderId="5" xfId="0" applyNumberFormat="1" applyFont="1" applyFill="1" applyBorder="1" applyAlignment="1">
      <alignment horizontal="center" vertical="center"/>
    </xf>
    <xf numFmtId="44" fontId="25" fillId="8" borderId="2" xfId="2" applyFont="1" applyFill="1" applyBorder="1" applyAlignment="1" applyProtection="1">
      <alignment horizontal="left" vertical="center"/>
      <protection locked="0"/>
    </xf>
    <xf numFmtId="44" fontId="25" fillId="8" borderId="2" xfId="2" applyFont="1" applyFill="1" applyBorder="1" applyAlignment="1" applyProtection="1">
      <alignment horizontal="center" vertical="center"/>
    </xf>
    <xf numFmtId="0" fontId="25" fillId="8" borderId="2" xfId="0" applyFont="1" applyFill="1" applyBorder="1" applyAlignment="1">
      <alignment horizontal="center" vertical="center"/>
    </xf>
    <xf numFmtId="44" fontId="25" fillId="8" borderId="2" xfId="2" applyFont="1" applyFill="1" applyBorder="1" applyAlignment="1" applyProtection="1">
      <alignment vertical="center"/>
    </xf>
    <xf numFmtId="44" fontId="30" fillId="9" borderId="0" xfId="2" applyFont="1" applyFill="1" applyBorder="1" applyAlignment="1" applyProtection="1"/>
    <xf numFmtId="44" fontId="25" fillId="9" borderId="0" xfId="2" applyFont="1" applyFill="1" applyBorder="1" applyAlignment="1" applyProtection="1"/>
    <xf numFmtId="9" fontId="25" fillId="9" borderId="5" xfId="0" applyNumberFormat="1" applyFont="1" applyFill="1" applyBorder="1" applyAlignment="1">
      <alignment horizontal="right"/>
    </xf>
    <xf numFmtId="9" fontId="25" fillId="9" borderId="0" xfId="0" applyNumberFormat="1" applyFont="1" applyFill="1" applyAlignment="1">
      <alignment horizontal="center"/>
    </xf>
    <xf numFmtId="0" fontId="24" fillId="8" borderId="0" xfId="0" applyFont="1" applyFill="1"/>
    <xf numFmtId="44" fontId="25" fillId="8" borderId="5" xfId="2" applyFont="1" applyFill="1" applyBorder="1" applyAlignment="1" applyProtection="1">
      <alignment horizontal="left"/>
    </xf>
    <xf numFmtId="167" fontId="25" fillId="8" borderId="5" xfId="2" applyNumberFormat="1" applyFont="1" applyFill="1" applyBorder="1" applyAlignment="1" applyProtection="1">
      <alignment horizontal="center"/>
      <protection locked="0"/>
    </xf>
    <xf numFmtId="0" fontId="24" fillId="9" borderId="0" xfId="0" applyFont="1" applyFill="1" applyAlignment="1">
      <alignment horizontal="right"/>
    </xf>
    <xf numFmtId="0" fontId="31" fillId="9" borderId="0" xfId="0" applyFont="1" applyFill="1" applyAlignment="1">
      <alignment horizontal="right" vertical="center"/>
    </xf>
    <xf numFmtId="0" fontId="32" fillId="8" borderId="0" xfId="0" applyFont="1" applyFill="1" applyAlignment="1">
      <alignment vertical="center"/>
    </xf>
    <xf numFmtId="0" fontId="32" fillId="8" borderId="0" xfId="0" applyFont="1" applyFill="1" applyAlignment="1">
      <alignment horizontal="center" vertical="center"/>
    </xf>
    <xf numFmtId="44" fontId="32" fillId="8" borderId="0" xfId="2" applyFont="1" applyFill="1" applyBorder="1" applyAlignment="1" applyProtection="1">
      <alignment vertical="center"/>
    </xf>
    <xf numFmtId="44" fontId="32" fillId="8" borderId="0" xfId="0" applyNumberFormat="1" applyFont="1" applyFill="1" applyAlignment="1">
      <alignment horizontal="center" vertical="center"/>
    </xf>
    <xf numFmtId="44" fontId="25" fillId="8" borderId="0" xfId="0" applyNumberFormat="1" applyFont="1" applyFill="1" applyAlignment="1">
      <alignment horizontal="center" vertical="center"/>
    </xf>
    <xf numFmtId="0" fontId="32" fillId="9" borderId="0" xfId="0" quotePrefix="1" applyFont="1" applyFill="1" applyAlignment="1">
      <alignment vertical="center"/>
    </xf>
    <xf numFmtId="0" fontId="32" fillId="9" borderId="5" xfId="0" applyFont="1" applyFill="1" applyBorder="1" applyAlignment="1">
      <alignment horizontal="center" vertical="center"/>
    </xf>
    <xf numFmtId="44" fontId="25" fillId="9" borderId="3" xfId="2" applyFont="1" applyFill="1" applyBorder="1" applyAlignment="1" applyProtection="1">
      <alignment vertical="center"/>
    </xf>
    <xf numFmtId="44" fontId="25" fillId="8" borderId="3" xfId="2" applyFont="1" applyFill="1" applyBorder="1" applyAlignment="1" applyProtection="1">
      <alignment horizontal="left" vertical="center"/>
    </xf>
    <xf numFmtId="44" fontId="32" fillId="8" borderId="0" xfId="2" applyFont="1" applyFill="1" applyBorder="1" applyAlignment="1" applyProtection="1">
      <alignment horizontal="left" vertical="center"/>
    </xf>
    <xf numFmtId="44" fontId="32" fillId="8" borderId="0" xfId="2" applyFont="1" applyFill="1" applyBorder="1" applyAlignment="1" applyProtection="1">
      <alignment horizontal="center" vertical="center"/>
    </xf>
    <xf numFmtId="44" fontId="25" fillId="0" borderId="0" xfId="2" applyFont="1" applyFill="1" applyBorder="1" applyAlignment="1" applyProtection="1">
      <alignment horizontal="center" vertical="center"/>
    </xf>
    <xf numFmtId="44" fontId="25" fillId="0" borderId="0" xfId="2" applyFont="1" applyFill="1" applyBorder="1" applyAlignment="1" applyProtection="1">
      <alignment vertical="center"/>
    </xf>
    <xf numFmtId="0" fontId="25" fillId="0" borderId="0" xfId="0" applyFont="1" applyAlignment="1">
      <alignment horizontal="center"/>
    </xf>
    <xf numFmtId="44" fontId="25" fillId="0" borderId="0" xfId="2" applyFont="1" applyFill="1"/>
    <xf numFmtId="0" fontId="3" fillId="11" borderId="0" xfId="0" applyFont="1" applyFill="1"/>
    <xf numFmtId="0" fontId="23" fillId="2" borderId="0" xfId="0" applyFont="1" applyFill="1" applyAlignment="1">
      <alignment horizontal="center" wrapText="1"/>
    </xf>
    <xf numFmtId="0" fontId="13" fillId="2" borderId="0" xfId="0" applyFont="1" applyFill="1" applyAlignment="1">
      <alignment horizontal="center" wrapText="1"/>
    </xf>
    <xf numFmtId="0" fontId="12" fillId="0" borderId="1" xfId="0" applyFont="1" applyBorder="1" applyAlignment="1">
      <alignment horizontal="center"/>
    </xf>
    <xf numFmtId="0" fontId="25" fillId="8" borderId="5" xfId="0" applyFont="1" applyFill="1" applyBorder="1" applyAlignment="1">
      <alignment horizontal="left" vertical="center"/>
    </xf>
    <xf numFmtId="0" fontId="26" fillId="8" borderId="0" xfId="0" applyFont="1" applyFill="1" applyAlignment="1">
      <alignment horizontal="center" vertical="center"/>
    </xf>
    <xf numFmtId="0" fontId="25" fillId="8" borderId="6" xfId="0" applyFont="1" applyFill="1" applyBorder="1" applyAlignment="1">
      <alignment horizontal="center"/>
    </xf>
    <xf numFmtId="0" fontId="25" fillId="8" borderId="0" xfId="0" applyFont="1" applyFill="1" applyAlignment="1">
      <alignment horizontal="center" vertical="center"/>
    </xf>
    <xf numFmtId="0" fontId="25" fillId="10" borderId="5" xfId="0" applyFont="1" applyFill="1" applyBorder="1" applyAlignment="1" applyProtection="1">
      <alignment horizontal="left" vertical="center"/>
      <protection locked="0"/>
    </xf>
    <xf numFmtId="0" fontId="25" fillId="8" borderId="7" xfId="0" applyFont="1" applyFill="1" applyBorder="1" applyAlignment="1">
      <alignment horizontal="center" vertical="center"/>
    </xf>
    <xf numFmtId="0" fontId="25" fillId="8" borderId="4" xfId="0" applyFont="1" applyFill="1" applyBorder="1" applyAlignment="1">
      <alignment horizontal="left" vertical="center"/>
    </xf>
    <xf numFmtId="0" fontId="32" fillId="9" borderId="0" xfId="0" quotePrefix="1" applyFont="1" applyFill="1" applyAlignment="1">
      <alignment horizontal="center" vertical="center"/>
    </xf>
    <xf numFmtId="44" fontId="32" fillId="8" borderId="10" xfId="2" applyFont="1" applyFill="1" applyBorder="1" applyAlignment="1" applyProtection="1">
      <alignment horizontal="center" vertical="center" wrapText="1"/>
    </xf>
    <xf numFmtId="44" fontId="32" fillId="8" borderId="0" xfId="2" applyFont="1" applyFill="1" applyBorder="1" applyAlignment="1" applyProtection="1">
      <alignment horizontal="center" vertical="center" wrapText="1"/>
    </xf>
    <xf numFmtId="0" fontId="25" fillId="8" borderId="4" xfId="0" applyFont="1" applyFill="1" applyBorder="1" applyAlignment="1" applyProtection="1">
      <alignment horizontal="left" vertical="center"/>
      <protection locked="0"/>
    </xf>
    <xf numFmtId="0" fontId="21" fillId="0" borderId="0" xfId="0" applyFont="1" applyAlignment="1">
      <alignment wrapText="1"/>
    </xf>
    <xf numFmtId="0" fontId="21" fillId="0" borderId="0" xfId="0" applyFont="1"/>
  </cellXfs>
  <cellStyles count="6">
    <cellStyle name="Currency" xfId="1" builtinId="4"/>
    <cellStyle name="Currency 2" xfId="2" xr:uid="{00000000-0005-0000-0000-000001000000}"/>
    <cellStyle name="Normal" xfId="0" builtinId="0"/>
    <cellStyle name="Normal 2" xfId="3" xr:uid="{00000000-0005-0000-0000-000004000000}"/>
    <cellStyle name="Percent" xfId="4" builtinId="5"/>
    <cellStyle name="Percent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133350</xdr:colOff>
      <xdr:row>2</xdr:row>
      <xdr:rowOff>190500</xdr:rowOff>
    </xdr:from>
    <xdr:to>
      <xdr:col>6</xdr:col>
      <xdr:colOff>0</xdr:colOff>
      <xdr:row>5</xdr:row>
      <xdr:rowOff>190500</xdr:rowOff>
    </xdr:to>
    <xdr:sp macro="" textlink="">
      <xdr:nvSpPr>
        <xdr:cNvPr id="2" name="TextBox 1">
          <a:extLst>
            <a:ext uri="{FF2B5EF4-FFF2-40B4-BE49-F238E27FC236}">
              <a16:creationId xmlns:a16="http://schemas.microsoft.com/office/drawing/2014/main" id="{1D09D3EB-1C26-4C2A-B16F-1FC6AB0E3131}"/>
            </a:ext>
          </a:extLst>
        </xdr:cNvPr>
        <xdr:cNvSpPr txBox="1"/>
      </xdr:nvSpPr>
      <xdr:spPr>
        <a:xfrm>
          <a:off x="4991100" y="590550"/>
          <a:ext cx="169545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an estimated average.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workbookViewId="0">
      <selection activeCell="B9" sqref="B9"/>
    </sheetView>
  </sheetViews>
  <sheetFormatPr defaultRowHeight="15"/>
  <cols>
    <col min="1" max="1" width="88.7109375" style="8" customWidth="1"/>
    <col min="2" max="16384" width="9.140625" style="8"/>
  </cols>
  <sheetData>
    <row r="1" spans="1:1" ht="60">
      <c r="A1" s="7" t="s">
        <v>123</v>
      </c>
    </row>
    <row r="2" spans="1:1">
      <c r="A2" s="7"/>
    </row>
    <row r="3" spans="1:1" ht="15.75">
      <c r="A3" s="17" t="s">
        <v>71</v>
      </c>
    </row>
    <row r="4" spans="1:1">
      <c r="A4" s="18" t="s">
        <v>76</v>
      </c>
    </row>
    <row r="5" spans="1:1">
      <c r="A5" s="18" t="s">
        <v>77</v>
      </c>
    </row>
    <row r="6" spans="1:1">
      <c r="A6" s="19" t="s">
        <v>78</v>
      </c>
    </row>
    <row r="7" spans="1:1">
      <c r="A7" s="19" t="s">
        <v>72</v>
      </c>
    </row>
    <row r="8" spans="1:1" ht="17.25" customHeight="1">
      <c r="A8" s="19" t="s">
        <v>73</v>
      </c>
    </row>
    <row r="9" spans="1:1" ht="30">
      <c r="A9" s="19" t="s">
        <v>74</v>
      </c>
    </row>
    <row r="10" spans="1:1">
      <c r="A10" s="18" t="s">
        <v>83</v>
      </c>
    </row>
    <row r="11" spans="1:1">
      <c r="A11" s="7"/>
    </row>
    <row r="12" spans="1:1">
      <c r="A12" s="7"/>
    </row>
    <row r="13" spans="1:1" ht="15.75">
      <c r="A13" s="17" t="s">
        <v>75</v>
      </c>
    </row>
    <row r="14" spans="1:1">
      <c r="A14" s="7"/>
    </row>
    <row r="15" spans="1:1" ht="75.75">
      <c r="A15" s="17" t="s">
        <v>131</v>
      </c>
    </row>
    <row r="16" spans="1:1">
      <c r="A16" s="7"/>
    </row>
    <row r="17" spans="1:1" ht="30.75">
      <c r="A17" s="17" t="s">
        <v>124</v>
      </c>
    </row>
    <row r="18" spans="1:1" ht="15.75">
      <c r="A18" s="17"/>
    </row>
    <row r="19" spans="1:1" ht="47.25" customHeight="1">
      <c r="A19" s="17" t="s">
        <v>155</v>
      </c>
    </row>
    <row r="20" spans="1:1">
      <c r="A20" s="7"/>
    </row>
    <row r="21" spans="1:1" ht="30.75">
      <c r="A21" s="17" t="s">
        <v>154</v>
      </c>
    </row>
    <row r="22" spans="1:1">
      <c r="A22" s="7"/>
    </row>
    <row r="23" spans="1:1" ht="30.75">
      <c r="A23" s="17" t="s">
        <v>153</v>
      </c>
    </row>
    <row r="24" spans="1:1">
      <c r="A24" s="7"/>
    </row>
    <row r="25" spans="1:1" ht="75.75">
      <c r="A25" s="17" t="s">
        <v>152</v>
      </c>
    </row>
    <row r="26" spans="1:1">
      <c r="A26" s="7"/>
    </row>
    <row r="27" spans="1:1" ht="60.75">
      <c r="A27" s="17" t="s">
        <v>151</v>
      </c>
    </row>
    <row r="28" spans="1:1">
      <c r="A28" s="7"/>
    </row>
  </sheetData>
  <phoneticPr fontId="0" type="noConversion"/>
  <pageMargins left="0.75" right="0.75" top="1" bottom="1" header="0.5" footer="0.5"/>
  <pageSetup orientation="portrait" horizontalDpi="1200" verticalDpi="1200" r:id="rId1"/>
  <headerFooter alignWithMargins="0">
    <oddHeader>&amp;LW. D. Boyce Council&amp;CTroop Program Workbook Instructions&amp;RBoy Scouts of America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0"/>
  <sheetViews>
    <sheetView workbookViewId="0">
      <selection activeCell="E1" sqref="E1:E1048576"/>
    </sheetView>
  </sheetViews>
  <sheetFormatPr defaultRowHeight="15"/>
  <cols>
    <col min="1" max="1" width="13.7109375" style="2" customWidth="1"/>
    <col min="2" max="3" width="9.140625" style="2"/>
    <col min="4" max="4" width="48.7109375" style="2" customWidth="1"/>
    <col min="5" max="5" width="30.7109375" style="3" customWidth="1"/>
    <col min="6" max="6" width="28.5703125" style="2" customWidth="1"/>
    <col min="7" max="16384" width="9.140625" style="2"/>
  </cols>
  <sheetData>
    <row r="1" spans="1:6" ht="16.5" thickBot="1">
      <c r="A1" s="1" t="s">
        <v>25</v>
      </c>
      <c r="E1" s="24" t="s">
        <v>84</v>
      </c>
    </row>
    <row r="2" spans="1:6">
      <c r="A2" s="2" t="s">
        <v>4</v>
      </c>
      <c r="E2" s="25">
        <v>350</v>
      </c>
    </row>
    <row r="3" spans="1:6">
      <c r="A3" s="2" t="s">
        <v>28</v>
      </c>
      <c r="E3" s="25">
        <v>250</v>
      </c>
    </row>
    <row r="4" spans="1:6">
      <c r="A4" s="2" t="s">
        <v>29</v>
      </c>
      <c r="E4" s="25">
        <v>20</v>
      </c>
    </row>
    <row r="5" spans="1:6">
      <c r="A5" s="2" t="s">
        <v>30</v>
      </c>
      <c r="E5" s="25">
        <v>20</v>
      </c>
    </row>
    <row r="6" spans="1:6">
      <c r="A6" s="2" t="s">
        <v>31</v>
      </c>
      <c r="E6" s="25">
        <v>20</v>
      </c>
    </row>
    <row r="7" spans="1:6">
      <c r="A7" s="2" t="s">
        <v>85</v>
      </c>
      <c r="E7" s="25">
        <v>15</v>
      </c>
    </row>
    <row r="8" spans="1:6">
      <c r="A8" s="26" t="s">
        <v>172</v>
      </c>
      <c r="E8" s="25" t="s">
        <v>87</v>
      </c>
    </row>
    <row r="9" spans="1:6">
      <c r="A9" s="2" t="s">
        <v>86</v>
      </c>
      <c r="E9" s="25"/>
    </row>
    <row r="11" spans="1:6" ht="16.5" thickBot="1">
      <c r="A11" s="1" t="s">
        <v>89</v>
      </c>
      <c r="E11" s="24" t="s">
        <v>84</v>
      </c>
      <c r="F11" s="20"/>
    </row>
    <row r="12" spans="1:6">
      <c r="A12" s="2" t="s">
        <v>79</v>
      </c>
      <c r="E12" s="21" t="s">
        <v>90</v>
      </c>
      <c r="F12" s="20"/>
    </row>
    <row r="13" spans="1:6">
      <c r="A13" s="2" t="s">
        <v>80</v>
      </c>
      <c r="E13" s="21" t="s">
        <v>90</v>
      </c>
      <c r="F13" s="20"/>
    </row>
    <row r="14" spans="1:6">
      <c r="A14" s="2" t="s">
        <v>81</v>
      </c>
      <c r="E14" s="21" t="s">
        <v>90</v>
      </c>
      <c r="F14" s="20"/>
    </row>
    <row r="15" spans="1:6">
      <c r="A15" s="2" t="s">
        <v>82</v>
      </c>
      <c r="E15" s="21" t="s">
        <v>90</v>
      </c>
      <c r="F15" s="20"/>
    </row>
    <row r="16" spans="1:6">
      <c r="A16" s="2" t="s">
        <v>23</v>
      </c>
      <c r="E16" s="60" t="s">
        <v>91</v>
      </c>
    </row>
    <row r="18" spans="1:5" ht="16.5" thickBot="1">
      <c r="A18" s="1" t="s">
        <v>33</v>
      </c>
      <c r="E18" s="24" t="s">
        <v>84</v>
      </c>
    </row>
    <row r="19" spans="1:5">
      <c r="A19" s="2" t="s">
        <v>36</v>
      </c>
      <c r="E19" s="25">
        <v>20</v>
      </c>
    </row>
    <row r="20" spans="1:5">
      <c r="A20" s="2" t="s">
        <v>43</v>
      </c>
      <c r="E20" s="25">
        <v>35</v>
      </c>
    </row>
    <row r="21" spans="1:5">
      <c r="A21" s="2" t="s">
        <v>125</v>
      </c>
      <c r="E21" s="25">
        <v>30</v>
      </c>
    </row>
    <row r="22" spans="1:5">
      <c r="A22" s="2" t="s">
        <v>42</v>
      </c>
      <c r="E22" s="25">
        <v>25</v>
      </c>
    </row>
    <row r="23" spans="1:5">
      <c r="A23" s="2" t="s">
        <v>32</v>
      </c>
      <c r="E23" s="25">
        <v>25</v>
      </c>
    </row>
    <row r="24" spans="1:5">
      <c r="A24" s="2" t="s">
        <v>35</v>
      </c>
      <c r="E24" s="25">
        <v>10</v>
      </c>
    </row>
    <row r="25" spans="1:5">
      <c r="A25" s="2" t="s">
        <v>44</v>
      </c>
      <c r="E25" s="25">
        <v>15</v>
      </c>
    </row>
    <row r="26" spans="1:5">
      <c r="A26" s="2" t="s">
        <v>37</v>
      </c>
      <c r="E26" s="25">
        <v>15</v>
      </c>
    </row>
    <row r="27" spans="1:5">
      <c r="A27" s="2" t="s">
        <v>45</v>
      </c>
      <c r="E27" s="25">
        <v>15</v>
      </c>
    </row>
    <row r="28" spans="1:5">
      <c r="A28" s="2" t="s">
        <v>46</v>
      </c>
      <c r="E28" s="25">
        <v>25</v>
      </c>
    </row>
    <row r="29" spans="1:5">
      <c r="A29" s="2" t="s">
        <v>59</v>
      </c>
      <c r="E29" s="25">
        <v>60</v>
      </c>
    </row>
    <row r="30" spans="1:5">
      <c r="A30" s="2" t="s">
        <v>47</v>
      </c>
      <c r="E30" s="25">
        <v>12</v>
      </c>
    </row>
    <row r="31" spans="1:5">
      <c r="A31" s="2" t="s">
        <v>58</v>
      </c>
      <c r="E31" s="21">
        <v>5</v>
      </c>
    </row>
    <row r="32" spans="1:5">
      <c r="A32" s="2" t="s">
        <v>60</v>
      </c>
      <c r="E32" s="25">
        <v>15</v>
      </c>
    </row>
    <row r="35" spans="1:5" ht="16.5" thickBot="1">
      <c r="A35" s="1" t="s">
        <v>34</v>
      </c>
      <c r="E35" s="24" t="s">
        <v>84</v>
      </c>
    </row>
    <row r="36" spans="1:5">
      <c r="A36" s="2" t="s">
        <v>26</v>
      </c>
      <c r="E36" s="25">
        <v>15</v>
      </c>
    </row>
    <row r="37" spans="1:5">
      <c r="A37" s="2" t="s">
        <v>6</v>
      </c>
      <c r="E37" s="60" t="s">
        <v>90</v>
      </c>
    </row>
    <row r="38" spans="1:5">
      <c r="A38" s="2" t="s">
        <v>51</v>
      </c>
      <c r="E38" s="25">
        <v>5</v>
      </c>
    </row>
    <row r="41" spans="1:5" ht="16.5" thickBot="1">
      <c r="A41" s="1" t="s">
        <v>38</v>
      </c>
      <c r="E41" s="24" t="s">
        <v>84</v>
      </c>
    </row>
    <row r="42" spans="1:5">
      <c r="A42" s="2" t="s">
        <v>39</v>
      </c>
      <c r="E42" s="25">
        <v>2000</v>
      </c>
    </row>
    <row r="43" spans="1:5">
      <c r="A43" s="2" t="s">
        <v>40</v>
      </c>
      <c r="E43" s="25">
        <v>2000</v>
      </c>
    </row>
    <row r="44" spans="1:5">
      <c r="A44" s="2" t="s">
        <v>41</v>
      </c>
      <c r="E44" s="25">
        <v>2000</v>
      </c>
    </row>
    <row r="45" spans="1:5">
      <c r="A45" s="2" t="s">
        <v>48</v>
      </c>
      <c r="E45" s="25">
        <v>35</v>
      </c>
    </row>
    <row r="46" spans="1:5">
      <c r="A46" s="2" t="s">
        <v>49</v>
      </c>
      <c r="E46" s="25">
        <v>20</v>
      </c>
    </row>
    <row r="47" spans="1:5">
      <c r="A47" s="2" t="s">
        <v>50</v>
      </c>
      <c r="E47" s="25">
        <v>15</v>
      </c>
    </row>
    <row r="50" spans="1:5" ht="16.5" thickBot="1">
      <c r="A50" s="1" t="s">
        <v>1</v>
      </c>
      <c r="E50" s="24" t="s">
        <v>84</v>
      </c>
    </row>
    <row r="51" spans="1:5">
      <c r="A51" s="2" t="s">
        <v>27</v>
      </c>
      <c r="E51" s="60" t="s">
        <v>90</v>
      </c>
    </row>
    <row r="52" spans="1:5">
      <c r="A52" s="2" t="s">
        <v>3</v>
      </c>
      <c r="E52" s="60" t="s">
        <v>90</v>
      </c>
    </row>
    <row r="53" spans="1:5">
      <c r="A53" s="2" t="s">
        <v>88</v>
      </c>
      <c r="E53" s="60" t="s">
        <v>90</v>
      </c>
    </row>
    <row r="54" spans="1:5">
      <c r="A54" s="2" t="s">
        <v>53</v>
      </c>
      <c r="E54" s="60" t="s">
        <v>90</v>
      </c>
    </row>
    <row r="55" spans="1:5">
      <c r="A55" s="2" t="s">
        <v>54</v>
      </c>
      <c r="E55" s="60" t="s">
        <v>90</v>
      </c>
    </row>
    <row r="56" spans="1:5">
      <c r="A56" s="2" t="s">
        <v>52</v>
      </c>
      <c r="E56" s="60" t="s">
        <v>90</v>
      </c>
    </row>
    <row r="59" spans="1:5" ht="16.5" thickBot="1">
      <c r="A59" s="1" t="s">
        <v>2</v>
      </c>
      <c r="E59" s="24" t="s">
        <v>84</v>
      </c>
    </row>
    <row r="60" spans="1:5">
      <c r="A60" s="2" t="s">
        <v>67</v>
      </c>
      <c r="E60" s="25">
        <v>5</v>
      </c>
    </row>
    <row r="61" spans="1:5">
      <c r="A61" s="2" t="s">
        <v>5</v>
      </c>
      <c r="E61" s="21" t="s">
        <v>90</v>
      </c>
    </row>
    <row r="62" spans="1:5">
      <c r="A62" s="2" t="s">
        <v>65</v>
      </c>
      <c r="E62" s="25">
        <v>10</v>
      </c>
    </row>
    <row r="63" spans="1:5">
      <c r="A63" s="2" t="s">
        <v>68</v>
      </c>
      <c r="E63" s="21" t="s">
        <v>90</v>
      </c>
    </row>
    <row r="65" spans="1:6">
      <c r="A65" s="181" t="s">
        <v>92</v>
      </c>
      <c r="B65" s="182"/>
      <c r="C65" s="182"/>
      <c r="D65" s="182"/>
      <c r="E65" s="182"/>
      <c r="F65" s="182"/>
    </row>
    <row r="66" spans="1:6" ht="15" customHeight="1"/>
    <row r="67" spans="1:6" ht="15" customHeight="1"/>
    <row r="68" spans="1:6" ht="15" customHeight="1"/>
    <row r="69" spans="1:6" ht="15" customHeight="1"/>
    <row r="70" spans="1:6" ht="65.25" customHeight="1"/>
    <row r="71" spans="1:6" ht="15" customHeight="1"/>
    <row r="72" spans="1:6" ht="15" customHeight="1"/>
    <row r="73" spans="1:6" ht="15" customHeight="1"/>
    <row r="74" spans="1:6" ht="15" customHeight="1"/>
    <row r="75" spans="1:6" ht="15" customHeight="1"/>
    <row r="76" spans="1:6" ht="15" customHeight="1"/>
    <row r="77" spans="1:6" ht="15" customHeight="1"/>
    <row r="78" spans="1:6" ht="15" customHeight="1"/>
    <row r="79" spans="1:6" ht="15" customHeight="1"/>
    <row r="80" spans="1:6" ht="15" customHeight="1"/>
    <row r="81" ht="15" customHeight="1"/>
    <row r="82" ht="15" customHeight="1"/>
    <row r="83" ht="15" customHeight="1"/>
    <row r="84" ht="15" customHeight="1"/>
    <row r="85" ht="15" customHeight="1"/>
    <row r="86" ht="15" customHeight="1"/>
    <row r="90" ht="27.75" customHeight="1"/>
  </sheetData>
  <mergeCells count="1">
    <mergeCell ref="A65:F65"/>
  </mergeCells>
  <phoneticPr fontId="0" type="noConversion"/>
  <pageMargins left="0.75" right="0.75" top="1" bottom="1" header="0.5" footer="0.5"/>
  <pageSetup orientation="portrait" horizontalDpi="1200" verticalDpi="1200" r:id="rId1"/>
  <headerFooter alignWithMargins="0">
    <oddHeader>&amp;LW. D. Boyce Council&amp;CTroop Activity Planning Worksheet&amp;RBoy Scouts of America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5"/>
  <sheetViews>
    <sheetView topLeftCell="A30" workbookViewId="0">
      <selection activeCell="I9" sqref="I9"/>
    </sheetView>
  </sheetViews>
  <sheetFormatPr defaultRowHeight="14.25"/>
  <cols>
    <col min="1" max="1" width="7" style="28" customWidth="1"/>
    <col min="2" max="2" width="18.85546875" style="15" customWidth="1"/>
    <col min="3" max="4" width="9.140625" style="15"/>
    <col min="5" max="5" width="14.28515625" style="15" customWidth="1"/>
    <col min="6" max="6" width="26.140625" style="15" customWidth="1"/>
    <col min="7" max="16384" width="9.140625" style="15"/>
  </cols>
  <sheetData>
    <row r="1" spans="1:6" ht="15">
      <c r="A1" s="16" t="s">
        <v>260</v>
      </c>
    </row>
    <row r="3" spans="1:6" ht="15">
      <c r="A3" s="16" t="s">
        <v>96</v>
      </c>
      <c r="C3" s="27" t="s">
        <v>93</v>
      </c>
      <c r="E3" s="27"/>
      <c r="F3" s="27" t="s">
        <v>97</v>
      </c>
    </row>
    <row r="4" spans="1:6" ht="15">
      <c r="A4" s="16" t="s">
        <v>94</v>
      </c>
      <c r="C4" s="16" t="s">
        <v>94</v>
      </c>
      <c r="E4" s="27"/>
      <c r="F4" s="27" t="s">
        <v>94</v>
      </c>
    </row>
    <row r="5" spans="1:6" ht="15">
      <c r="A5" s="16" t="s">
        <v>95</v>
      </c>
      <c r="C5" s="16" t="s">
        <v>95</v>
      </c>
      <c r="E5" s="27"/>
      <c r="F5" s="27" t="s">
        <v>95</v>
      </c>
    </row>
    <row r="7" spans="1:6">
      <c r="A7" s="183" t="s">
        <v>98</v>
      </c>
      <c r="B7" s="183"/>
      <c r="C7" s="183"/>
      <c r="D7" s="183"/>
    </row>
    <row r="8" spans="1:6">
      <c r="A8" s="183" t="s">
        <v>99</v>
      </c>
      <c r="B8" s="183"/>
      <c r="C8" s="183"/>
      <c r="D8" s="183"/>
    </row>
    <row r="9" spans="1:6">
      <c r="A9" s="183" t="s">
        <v>100</v>
      </c>
      <c r="B9" s="183"/>
      <c r="C9" s="183"/>
      <c r="D9" s="183"/>
    </row>
    <row r="10" spans="1:6">
      <c r="B10" s="28"/>
    </row>
    <row r="11" spans="1:6" ht="15">
      <c r="A11" s="13" t="s">
        <v>0</v>
      </c>
    </row>
    <row r="12" spans="1:6">
      <c r="B12" s="15" t="s">
        <v>56</v>
      </c>
      <c r="F12" s="14" t="s">
        <v>70</v>
      </c>
    </row>
    <row r="13" spans="1:6">
      <c r="B13" s="12" t="s">
        <v>136</v>
      </c>
      <c r="F13" s="55" t="s">
        <v>135</v>
      </c>
    </row>
    <row r="14" spans="1:6">
      <c r="B14" s="15" t="s">
        <v>101</v>
      </c>
      <c r="F14" s="55" t="s">
        <v>95</v>
      </c>
    </row>
    <row r="17" spans="1:6" ht="15">
      <c r="A17" s="13" t="s">
        <v>13</v>
      </c>
      <c r="C17" s="14"/>
    </row>
    <row r="18" spans="1:6">
      <c r="B18" s="15" t="s">
        <v>56</v>
      </c>
      <c r="F18" s="14" t="s">
        <v>70</v>
      </c>
    </row>
    <row r="19" spans="1:6">
      <c r="B19" s="12" t="s">
        <v>136</v>
      </c>
      <c r="F19" s="55" t="s">
        <v>135</v>
      </c>
    </row>
    <row r="20" spans="1:6">
      <c r="B20" s="12" t="s">
        <v>129</v>
      </c>
      <c r="F20" s="55" t="s">
        <v>95</v>
      </c>
    </row>
    <row r="21" spans="1:6">
      <c r="B21" s="15" t="s">
        <v>101</v>
      </c>
    </row>
    <row r="23" spans="1:6" ht="15">
      <c r="A23" s="13" t="s">
        <v>14</v>
      </c>
      <c r="C23" s="14"/>
    </row>
    <row r="24" spans="1:6">
      <c r="B24" s="12" t="s">
        <v>173</v>
      </c>
      <c r="F24" s="14" t="s">
        <v>70</v>
      </c>
    </row>
    <row r="25" spans="1:6">
      <c r="B25" s="15" t="s">
        <v>102</v>
      </c>
      <c r="F25" s="55" t="s">
        <v>135</v>
      </c>
    </row>
    <row r="26" spans="1:6">
      <c r="B26" s="15" t="s">
        <v>101</v>
      </c>
      <c r="F26" s="55" t="s">
        <v>95</v>
      </c>
    </row>
    <row r="27" spans="1:6">
      <c r="B27" s="12" t="s">
        <v>130</v>
      </c>
      <c r="F27" s="55"/>
    </row>
    <row r="28" spans="1:6">
      <c r="F28" s="55"/>
    </row>
    <row r="29" spans="1:6" ht="15">
      <c r="A29" s="13" t="s">
        <v>15</v>
      </c>
      <c r="C29" s="14"/>
    </row>
    <row r="30" spans="1:6">
      <c r="B30" s="15" t="s">
        <v>56</v>
      </c>
      <c r="F30" s="14" t="s">
        <v>70</v>
      </c>
    </row>
    <row r="31" spans="1:6">
      <c r="B31" s="15" t="s">
        <v>69</v>
      </c>
      <c r="F31" s="55" t="s">
        <v>135</v>
      </c>
    </row>
    <row r="32" spans="1:6">
      <c r="B32" s="12" t="s">
        <v>165</v>
      </c>
      <c r="F32" s="55" t="s">
        <v>95</v>
      </c>
    </row>
    <row r="33" spans="1:6">
      <c r="B33" s="15" t="s">
        <v>101</v>
      </c>
    </row>
    <row r="35" spans="1:6" ht="15">
      <c r="A35" s="13" t="s">
        <v>16</v>
      </c>
      <c r="C35" s="14"/>
    </row>
    <row r="36" spans="1:6">
      <c r="B36" s="12" t="s">
        <v>170</v>
      </c>
      <c r="F36" s="14" t="s">
        <v>70</v>
      </c>
    </row>
    <row r="37" spans="1:6">
      <c r="B37" s="12" t="s">
        <v>166</v>
      </c>
      <c r="F37" s="55" t="s">
        <v>135</v>
      </c>
    </row>
    <row r="38" spans="1:6">
      <c r="B38" s="15" t="s">
        <v>101</v>
      </c>
      <c r="F38" s="55" t="s">
        <v>95</v>
      </c>
    </row>
    <row r="39" spans="1:6">
      <c r="F39" s="55"/>
    </row>
    <row r="40" spans="1:6" ht="15">
      <c r="A40" s="13" t="s">
        <v>7</v>
      </c>
      <c r="C40" s="14"/>
    </row>
    <row r="41" spans="1:6">
      <c r="B41" s="15" t="s">
        <v>56</v>
      </c>
      <c r="F41" s="14" t="s">
        <v>70</v>
      </c>
    </row>
    <row r="42" spans="1:6">
      <c r="B42" s="15" t="s">
        <v>66</v>
      </c>
      <c r="F42" s="55" t="s">
        <v>135</v>
      </c>
    </row>
    <row r="43" spans="1:6">
      <c r="B43" s="15" t="s">
        <v>101</v>
      </c>
      <c r="F43" s="55" t="s">
        <v>95</v>
      </c>
    </row>
    <row r="44" spans="1:6">
      <c r="B44" s="12" t="s">
        <v>167</v>
      </c>
      <c r="F44" s="55"/>
    </row>
    <row r="46" spans="1:6" ht="15">
      <c r="A46" s="13" t="s">
        <v>17</v>
      </c>
      <c r="C46" s="14"/>
    </row>
    <row r="47" spans="1:6">
      <c r="B47" s="15" t="s">
        <v>56</v>
      </c>
      <c r="F47" s="14" t="s">
        <v>70</v>
      </c>
    </row>
    <row r="48" spans="1:6">
      <c r="B48" s="15" t="s">
        <v>55</v>
      </c>
      <c r="F48" s="55" t="s">
        <v>135</v>
      </c>
    </row>
    <row r="49" spans="1:6">
      <c r="A49" s="29"/>
      <c r="B49" s="15" t="s">
        <v>23</v>
      </c>
      <c r="F49" s="55" t="s">
        <v>95</v>
      </c>
    </row>
    <row r="50" spans="1:6">
      <c r="A50" s="29"/>
      <c r="B50" s="15" t="s">
        <v>101</v>
      </c>
    </row>
    <row r="52" spans="1:6" ht="15">
      <c r="A52" s="13" t="s">
        <v>8</v>
      </c>
      <c r="C52" s="14"/>
    </row>
    <row r="53" spans="1:6">
      <c r="B53" s="15" t="s">
        <v>56</v>
      </c>
      <c r="F53" s="14" t="s">
        <v>70</v>
      </c>
    </row>
    <row r="54" spans="1:6">
      <c r="B54" s="15" t="s">
        <v>69</v>
      </c>
      <c r="F54" s="55" t="s">
        <v>135</v>
      </c>
    </row>
    <row r="55" spans="1:6">
      <c r="B55" s="12" t="s">
        <v>137</v>
      </c>
      <c r="F55" s="55" t="s">
        <v>95</v>
      </c>
    </row>
    <row r="56" spans="1:6">
      <c r="B56" s="12" t="s">
        <v>129</v>
      </c>
    </row>
    <row r="57" spans="1:6">
      <c r="B57" s="15" t="s">
        <v>101</v>
      </c>
    </row>
    <row r="58" spans="1:6" ht="15">
      <c r="A58" s="13" t="s">
        <v>9</v>
      </c>
      <c r="C58" s="14"/>
    </row>
    <row r="59" spans="1:6">
      <c r="B59" s="12" t="s">
        <v>171</v>
      </c>
      <c r="F59" s="14" t="s">
        <v>70</v>
      </c>
    </row>
    <row r="60" spans="1:6">
      <c r="F60" s="55" t="s">
        <v>135</v>
      </c>
    </row>
    <row r="61" spans="1:6">
      <c r="F61" s="55" t="s">
        <v>95</v>
      </c>
    </row>
    <row r="62" spans="1:6">
      <c r="B62" s="12" t="s">
        <v>132</v>
      </c>
    </row>
    <row r="63" spans="1:6">
      <c r="B63" s="15" t="s">
        <v>63</v>
      </c>
    </row>
    <row r="64" spans="1:6">
      <c r="B64" s="15" t="s">
        <v>101</v>
      </c>
    </row>
    <row r="66" spans="1:6" ht="15">
      <c r="A66" s="13" t="s">
        <v>10</v>
      </c>
      <c r="C66" s="14"/>
    </row>
    <row r="67" spans="1:6">
      <c r="B67" s="15" t="s">
        <v>56</v>
      </c>
      <c r="F67" s="14" t="s">
        <v>70</v>
      </c>
    </row>
    <row r="68" spans="1:6">
      <c r="B68" s="12" t="s">
        <v>133</v>
      </c>
      <c r="F68" s="55" t="s">
        <v>135</v>
      </c>
    </row>
    <row r="69" spans="1:6">
      <c r="B69" s="15" t="s">
        <v>101</v>
      </c>
      <c r="F69" s="55" t="s">
        <v>95</v>
      </c>
    </row>
    <row r="70" spans="1:6">
      <c r="B70" s="12" t="s">
        <v>168</v>
      </c>
      <c r="F70" s="55"/>
    </row>
    <row r="71" spans="1:6">
      <c r="F71" s="55"/>
    </row>
    <row r="72" spans="1:6" ht="15">
      <c r="A72" s="13" t="s">
        <v>11</v>
      </c>
      <c r="C72" s="14"/>
    </row>
    <row r="73" spans="1:6">
      <c r="B73" s="15" t="s">
        <v>56</v>
      </c>
      <c r="F73" s="14" t="s">
        <v>70</v>
      </c>
    </row>
    <row r="74" spans="1:6">
      <c r="F74" s="55" t="s">
        <v>135</v>
      </c>
    </row>
    <row r="75" spans="1:6">
      <c r="B75" s="12" t="s">
        <v>169</v>
      </c>
      <c r="F75" s="55" t="s">
        <v>95</v>
      </c>
    </row>
    <row r="76" spans="1:6">
      <c r="B76" s="15" t="s">
        <v>64</v>
      </c>
    </row>
    <row r="77" spans="1:6">
      <c r="B77" s="15" t="s">
        <v>57</v>
      </c>
    </row>
    <row r="78" spans="1:6">
      <c r="B78" s="15" t="s">
        <v>101</v>
      </c>
    </row>
    <row r="80" spans="1:6" ht="15">
      <c r="A80" s="13" t="s">
        <v>12</v>
      </c>
      <c r="C80" s="14"/>
    </row>
    <row r="81" spans="1:6">
      <c r="B81" s="15" t="s">
        <v>56</v>
      </c>
      <c r="F81" s="14" t="s">
        <v>70</v>
      </c>
    </row>
    <row r="82" spans="1:6">
      <c r="F82" s="55" t="s">
        <v>135</v>
      </c>
    </row>
    <row r="83" spans="1:6">
      <c r="F83" s="55" t="s">
        <v>95</v>
      </c>
    </row>
    <row r="84" spans="1:6">
      <c r="B84" s="15" t="s">
        <v>64</v>
      </c>
    </row>
    <row r="85" spans="1:6">
      <c r="B85" s="15" t="s">
        <v>57</v>
      </c>
    </row>
    <row r="86" spans="1:6">
      <c r="B86" s="15" t="s">
        <v>101</v>
      </c>
    </row>
    <row r="88" spans="1:6" ht="15">
      <c r="A88" s="13" t="s">
        <v>0</v>
      </c>
      <c r="C88" s="14"/>
    </row>
    <row r="89" spans="1:6">
      <c r="B89" s="15" t="s">
        <v>56</v>
      </c>
      <c r="F89" s="14" t="s">
        <v>70</v>
      </c>
    </row>
    <row r="90" spans="1:6">
      <c r="F90" s="55" t="s">
        <v>135</v>
      </c>
    </row>
    <row r="91" spans="1:6">
      <c r="F91" s="55" t="s">
        <v>95</v>
      </c>
    </row>
    <row r="92" spans="1:6">
      <c r="B92" s="15" t="s">
        <v>24</v>
      </c>
    </row>
    <row r="93" spans="1:6">
      <c r="B93" s="15" t="s">
        <v>64</v>
      </c>
    </row>
    <row r="94" spans="1:6">
      <c r="B94" s="15" t="s">
        <v>57</v>
      </c>
    </row>
    <row r="95" spans="1:6">
      <c r="B95" s="15" t="s">
        <v>101</v>
      </c>
    </row>
  </sheetData>
  <mergeCells count="6">
    <mergeCell ref="A7:B7"/>
    <mergeCell ref="A8:B8"/>
    <mergeCell ref="A9:B9"/>
    <mergeCell ref="C7:D7"/>
    <mergeCell ref="C8:D8"/>
    <mergeCell ref="C9:D9"/>
  </mergeCells>
  <phoneticPr fontId="0" type="noConversion"/>
  <pageMargins left="1" right="0.5" top="1" bottom="1" header="0.5" footer="0.5"/>
  <pageSetup orientation="portrait" horizontalDpi="1200" verticalDpi="1200" r:id="rId1"/>
  <headerFooter alignWithMargins="0">
    <oddHeader>&amp;LW. D. Boyce Council&amp;CTroop Planning Calendar&amp;RBoy Scouts of America</oddHeader>
    <oddFooter>&amp;C&amp;P</oddFooter>
  </headerFooter>
  <cellWatches>
    <cellWatch r="B48"/>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workbookViewId="0">
      <selection activeCell="F36" sqref="F36"/>
    </sheetView>
  </sheetViews>
  <sheetFormatPr defaultRowHeight="15"/>
  <cols>
    <col min="1" max="1" width="9.140625" style="2" customWidth="1"/>
    <col min="2" max="2" width="11.5703125" style="2" customWidth="1"/>
    <col min="3" max="16384" width="9.140625" style="2"/>
  </cols>
  <sheetData>
    <row r="1" spans="1:10" ht="18">
      <c r="A1" s="59"/>
      <c r="E1" s="61" t="s">
        <v>150</v>
      </c>
    </row>
    <row r="2" spans="1:10" ht="15.75">
      <c r="A2" s="59"/>
    </row>
    <row r="3" spans="1:10">
      <c r="A3" s="62" t="s">
        <v>149</v>
      </c>
    </row>
    <row r="4" spans="1:10">
      <c r="A4" s="62" t="s">
        <v>148</v>
      </c>
    </row>
    <row r="5" spans="1:10">
      <c r="A5" s="63"/>
      <c r="C5" s="58"/>
      <c r="D5" s="58"/>
      <c r="E5" s="58"/>
      <c r="F5" s="58"/>
      <c r="G5" s="58"/>
      <c r="H5" s="58"/>
      <c r="I5" s="58"/>
    </row>
    <row r="6" spans="1:10">
      <c r="A6" s="62"/>
      <c r="C6" s="57"/>
      <c r="D6" s="57"/>
      <c r="E6" s="57"/>
      <c r="F6" s="57"/>
      <c r="G6" s="57"/>
      <c r="H6" s="57"/>
      <c r="I6" s="57"/>
    </row>
    <row r="7" spans="1:10">
      <c r="A7" s="62"/>
      <c r="C7" s="57"/>
      <c r="D7" s="57"/>
      <c r="E7" s="57"/>
      <c r="F7" s="57"/>
      <c r="G7" s="57"/>
      <c r="H7" s="57"/>
      <c r="I7" s="57"/>
    </row>
    <row r="8" spans="1:10">
      <c r="A8" s="62"/>
      <c r="C8" s="57"/>
      <c r="D8" s="57"/>
      <c r="E8" s="57"/>
      <c r="F8" s="57"/>
      <c r="G8" s="57"/>
      <c r="H8" s="57"/>
      <c r="I8" s="57"/>
    </row>
    <row r="9" spans="1:10">
      <c r="A9" s="63"/>
      <c r="C9" s="57"/>
      <c r="D9" s="57"/>
      <c r="E9" s="57"/>
      <c r="F9" s="57"/>
      <c r="G9" s="57"/>
      <c r="H9" s="57"/>
      <c r="I9" s="57"/>
    </row>
    <row r="10" spans="1:10">
      <c r="A10" s="62"/>
    </row>
    <row r="11" spans="1:10">
      <c r="A11" s="62" t="s">
        <v>147</v>
      </c>
      <c r="C11" s="2" t="s">
        <v>146</v>
      </c>
      <c r="E11" s="2" t="s">
        <v>145</v>
      </c>
      <c r="F11" s="2" t="s">
        <v>144</v>
      </c>
      <c r="G11" s="2" t="s">
        <v>143</v>
      </c>
    </row>
    <row r="12" spans="1:10">
      <c r="A12" s="62"/>
    </row>
    <row r="13" spans="1:10">
      <c r="A13" s="3" t="s">
        <v>142</v>
      </c>
      <c r="B13" s="3"/>
      <c r="C13" s="3"/>
      <c r="D13" s="3"/>
      <c r="E13" s="3"/>
      <c r="F13" s="3"/>
      <c r="G13" s="3"/>
      <c r="H13" s="3"/>
      <c r="I13" s="3"/>
      <c r="J13" s="3"/>
    </row>
    <row r="14" spans="1:10">
      <c r="A14" s="3" t="s">
        <v>156</v>
      </c>
      <c r="B14" s="3"/>
      <c r="C14" s="3"/>
      <c r="D14" s="3"/>
      <c r="E14" s="3"/>
      <c r="F14" s="3"/>
      <c r="G14" s="3"/>
      <c r="H14" s="3"/>
      <c r="I14" s="3"/>
      <c r="J14" s="3"/>
    </row>
    <row r="15" spans="1:10">
      <c r="A15" s="3" t="s">
        <v>141</v>
      </c>
      <c r="B15" s="3"/>
      <c r="C15" s="3"/>
      <c r="D15" s="3"/>
      <c r="E15" s="3"/>
      <c r="F15" s="3"/>
      <c r="G15" s="3"/>
      <c r="H15" s="3"/>
      <c r="I15" s="3"/>
      <c r="J15" s="3"/>
    </row>
    <row r="16" spans="1:10">
      <c r="A16" s="3" t="s">
        <v>157</v>
      </c>
      <c r="B16" s="3"/>
      <c r="C16" s="3"/>
      <c r="D16" s="3"/>
      <c r="E16" s="3"/>
      <c r="F16" s="3"/>
      <c r="G16" s="3"/>
      <c r="H16" s="3"/>
      <c r="I16" s="3"/>
      <c r="J16" s="3"/>
    </row>
    <row r="17" spans="1:10">
      <c r="A17" s="3" t="s">
        <v>158</v>
      </c>
      <c r="B17" s="3"/>
      <c r="C17" s="3"/>
      <c r="D17" s="3"/>
      <c r="E17" s="3"/>
      <c r="F17" s="3"/>
      <c r="G17" s="3"/>
      <c r="H17" s="3"/>
      <c r="I17" s="3"/>
      <c r="J17" s="3"/>
    </row>
    <row r="18" spans="1:10">
      <c r="A18" s="3" t="s">
        <v>159</v>
      </c>
      <c r="B18" s="3"/>
      <c r="C18" s="3"/>
      <c r="D18" s="3"/>
      <c r="E18" s="3"/>
      <c r="F18" s="3"/>
      <c r="G18" s="3"/>
      <c r="H18" s="3"/>
      <c r="I18" s="3"/>
      <c r="J18" s="3"/>
    </row>
    <row r="19" spans="1:10">
      <c r="A19" s="3" t="s">
        <v>160</v>
      </c>
      <c r="B19" s="3"/>
      <c r="C19" s="3"/>
      <c r="D19" s="3"/>
      <c r="E19" s="3"/>
      <c r="F19" s="3"/>
      <c r="G19" s="3"/>
      <c r="H19" s="3"/>
      <c r="I19" s="3"/>
      <c r="J19" s="3"/>
    </row>
    <row r="20" spans="1:10">
      <c r="A20" s="3" t="s">
        <v>161</v>
      </c>
      <c r="B20" s="3"/>
      <c r="C20" s="3"/>
      <c r="D20" s="3"/>
      <c r="E20" s="3"/>
      <c r="F20" s="3"/>
      <c r="G20" s="3"/>
      <c r="H20" s="3"/>
      <c r="I20" s="3"/>
      <c r="J20" s="3"/>
    </row>
    <row r="21" spans="1:10">
      <c r="A21" s="3" t="s">
        <v>162</v>
      </c>
      <c r="B21" s="3"/>
      <c r="C21" s="3"/>
      <c r="D21" s="3"/>
      <c r="E21" s="3"/>
      <c r="F21" s="3"/>
      <c r="G21" s="3"/>
      <c r="H21" s="3"/>
      <c r="I21" s="3"/>
      <c r="J21" s="3"/>
    </row>
    <row r="22" spans="1:10">
      <c r="A22" s="3" t="s">
        <v>163</v>
      </c>
      <c r="B22" s="3"/>
      <c r="C22" s="3"/>
      <c r="D22" s="3"/>
      <c r="E22" s="3"/>
      <c r="F22" s="3"/>
      <c r="G22" s="3"/>
      <c r="H22" s="3"/>
      <c r="I22" s="3"/>
      <c r="J22" s="3"/>
    </row>
    <row r="23" spans="1:10">
      <c r="A23" s="3" t="s">
        <v>164</v>
      </c>
      <c r="B23" s="3"/>
      <c r="C23" s="3"/>
      <c r="D23" s="3"/>
      <c r="E23" s="3"/>
      <c r="F23" s="3"/>
      <c r="G23" s="3"/>
      <c r="H23" s="3"/>
      <c r="I23" s="3"/>
      <c r="J23" s="3"/>
    </row>
    <row r="24" spans="1:10">
      <c r="A24" s="3" t="s">
        <v>174</v>
      </c>
      <c r="B24" s="3"/>
      <c r="C24" s="3"/>
      <c r="D24" s="3"/>
      <c r="E24" s="3"/>
      <c r="F24" s="3"/>
      <c r="G24" s="3"/>
      <c r="H24" s="3"/>
      <c r="I24" s="3"/>
      <c r="J24" s="3"/>
    </row>
    <row r="25" spans="1:10">
      <c r="A25" s="3" t="s">
        <v>140</v>
      </c>
      <c r="B25" s="3"/>
      <c r="C25" s="3"/>
      <c r="D25" s="3"/>
      <c r="E25" s="3"/>
      <c r="F25" s="3"/>
      <c r="G25" s="3"/>
      <c r="H25" s="3"/>
      <c r="I25" s="3"/>
      <c r="J25" s="3"/>
    </row>
    <row r="26" spans="1:10">
      <c r="A26" s="3"/>
      <c r="B26" s="3"/>
      <c r="C26" s="3"/>
      <c r="D26" s="3"/>
      <c r="E26" s="3"/>
      <c r="F26" s="3"/>
      <c r="G26" s="3"/>
      <c r="H26" s="3"/>
      <c r="I26" s="3"/>
      <c r="J26" s="3"/>
    </row>
    <row r="27" spans="1:10">
      <c r="A27" s="56" t="s">
        <v>139</v>
      </c>
    </row>
    <row r="28" spans="1:10">
      <c r="A28" s="56" t="s">
        <v>138</v>
      </c>
    </row>
    <row r="31" spans="1:10">
      <c r="A31" s="180" t="s">
        <v>253</v>
      </c>
      <c r="B31" s="180"/>
      <c r="C31" s="180"/>
      <c r="D31" s="180"/>
    </row>
    <row r="32" spans="1:10">
      <c r="A32" s="2" t="s">
        <v>256</v>
      </c>
    </row>
    <row r="33" spans="1:1">
      <c r="A33" s="2" t="s">
        <v>257</v>
      </c>
    </row>
    <row r="34" spans="1:1">
      <c r="A34" s="2" t="s">
        <v>258</v>
      </c>
    </row>
    <row r="35" spans="1:1">
      <c r="A35" s="2" t="s">
        <v>259</v>
      </c>
    </row>
    <row r="36" spans="1:1">
      <c r="A36" s="2" t="s">
        <v>254</v>
      </c>
    </row>
    <row r="37" spans="1:1">
      <c r="A37" s="2" t="s">
        <v>255</v>
      </c>
    </row>
  </sheetData>
  <phoneticPr fontId="1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819F3-0AA8-42F0-92F8-173C35D97E3B}">
  <dimension ref="A1:U65"/>
  <sheetViews>
    <sheetView topLeftCell="G23" workbookViewId="0">
      <selection activeCell="P52" sqref="A1:XFD1048576"/>
    </sheetView>
  </sheetViews>
  <sheetFormatPr defaultColWidth="9.140625" defaultRowHeight="12.75"/>
  <cols>
    <col min="1" max="1" width="17.85546875" style="178" hidden="1" customWidth="1"/>
    <col min="2" max="2" width="2.7109375" style="178" hidden="1" customWidth="1"/>
    <col min="3" max="3" width="10.7109375" style="178" hidden="1" customWidth="1"/>
    <col min="4" max="4" width="2.7109375" style="178" hidden="1" customWidth="1"/>
    <col min="5" max="5" width="12.42578125" style="179" hidden="1" customWidth="1"/>
    <col min="6" max="6" width="2.7109375" style="67" hidden="1" customWidth="1"/>
    <col min="7" max="7" width="26.42578125" style="67" customWidth="1"/>
    <col min="8" max="8" width="13" style="67" customWidth="1"/>
    <col min="9" max="9" width="21.42578125" style="67" customWidth="1"/>
    <col min="10" max="10" width="4.140625" style="67" customWidth="1"/>
    <col min="11" max="11" width="11.28515625" style="178" customWidth="1"/>
    <col min="12" max="12" width="2.7109375" style="178" customWidth="1"/>
    <col min="13" max="13" width="12.28515625" style="178" customWidth="1"/>
    <col min="14" max="14" width="2.7109375" style="178" customWidth="1"/>
    <col min="15" max="15" width="11.28515625" style="179" customWidth="1"/>
    <col min="16" max="16" width="0.85546875" style="67" customWidth="1"/>
    <col min="17" max="16384" width="9.140625" style="67"/>
  </cols>
  <sheetData>
    <row r="1" spans="1:21" ht="19.5" thickBot="1">
      <c r="A1" s="64" t="s">
        <v>175</v>
      </c>
      <c r="B1" s="65"/>
      <c r="C1" s="65"/>
      <c r="D1" s="65"/>
      <c r="E1" s="66"/>
      <c r="G1" s="185" t="s">
        <v>176</v>
      </c>
      <c r="H1" s="185"/>
      <c r="I1" s="185"/>
      <c r="J1" s="68"/>
      <c r="K1" s="69"/>
      <c r="L1" s="69"/>
      <c r="M1" s="69"/>
      <c r="N1" s="69"/>
      <c r="O1" s="70"/>
      <c r="P1" s="68"/>
    </row>
    <row r="2" spans="1:21" ht="18" customHeight="1" thickTop="1">
      <c r="A2" s="71"/>
      <c r="B2" s="71"/>
      <c r="C2" s="71" t="s">
        <v>177</v>
      </c>
      <c r="D2" s="71"/>
      <c r="E2" s="72">
        <v>39644</v>
      </c>
      <c r="G2" s="73" t="s">
        <v>178</v>
      </c>
      <c r="H2" s="186"/>
      <c r="I2" s="186"/>
      <c r="J2" s="68"/>
      <c r="K2" s="74"/>
      <c r="L2" s="74"/>
      <c r="M2" s="74" t="s">
        <v>177</v>
      </c>
      <c r="N2" s="74"/>
      <c r="O2" s="75"/>
      <c r="P2" s="68"/>
    </row>
    <row r="3" spans="1:21" s="82" customFormat="1" ht="15" customHeight="1">
      <c r="A3" s="76"/>
      <c r="B3" s="71"/>
      <c r="C3" s="77"/>
      <c r="D3" s="77"/>
      <c r="E3" s="77"/>
      <c r="F3" s="78"/>
      <c r="G3" s="79"/>
      <c r="H3" s="187"/>
      <c r="I3" s="187"/>
      <c r="J3" s="80"/>
      <c r="K3" s="74"/>
      <c r="L3" s="74"/>
      <c r="M3" s="81"/>
      <c r="N3" s="79"/>
      <c r="O3" s="79"/>
      <c r="P3" s="79"/>
    </row>
    <row r="4" spans="1:21" s="82" customFormat="1" ht="15" customHeight="1">
      <c r="A4" s="71"/>
      <c r="B4" s="71"/>
      <c r="C4" s="71" t="s">
        <v>179</v>
      </c>
      <c r="D4" s="71"/>
      <c r="E4" s="83">
        <v>1234</v>
      </c>
      <c r="G4" s="79" t="s">
        <v>180</v>
      </c>
      <c r="H4" s="188"/>
      <c r="I4" s="188"/>
      <c r="J4" s="79"/>
      <c r="K4" s="74"/>
      <c r="L4" s="74"/>
      <c r="M4" s="74" t="s">
        <v>181</v>
      </c>
      <c r="N4" s="74"/>
      <c r="O4" s="84"/>
      <c r="P4" s="79"/>
      <c r="U4" s="85"/>
    </row>
    <row r="5" spans="1:21" s="82" customFormat="1" ht="29.25" customHeight="1">
      <c r="A5" s="71"/>
      <c r="B5" s="71"/>
      <c r="C5" s="77"/>
      <c r="D5" s="77"/>
      <c r="E5" s="77"/>
      <c r="F5" s="78"/>
      <c r="G5" s="86" t="s">
        <v>182</v>
      </c>
      <c r="H5" s="188"/>
      <c r="I5" s="188"/>
      <c r="J5" s="80"/>
      <c r="K5" s="74"/>
      <c r="L5" s="74"/>
      <c r="M5" s="87"/>
      <c r="N5" s="79"/>
      <c r="O5" s="79"/>
      <c r="P5" s="79"/>
    </row>
    <row r="6" spans="1:21" s="82" customFormat="1" ht="15" customHeight="1">
      <c r="A6" s="88"/>
      <c r="B6" s="88"/>
      <c r="C6" s="71" t="s">
        <v>183</v>
      </c>
      <c r="D6" s="71"/>
      <c r="E6" s="83" t="s">
        <v>184</v>
      </c>
      <c r="F6" s="78"/>
      <c r="G6" s="79" t="s">
        <v>185</v>
      </c>
      <c r="H6" s="188"/>
      <c r="I6" s="188"/>
      <c r="J6" s="80"/>
      <c r="K6" s="80"/>
      <c r="L6" s="80"/>
      <c r="M6" s="74" t="s">
        <v>183</v>
      </c>
      <c r="N6" s="74"/>
      <c r="O6" s="84"/>
      <c r="P6" s="79"/>
    </row>
    <row r="7" spans="1:21" s="82" customFormat="1" ht="15" customHeight="1">
      <c r="A7" s="89"/>
      <c r="B7" s="89"/>
      <c r="C7" s="77"/>
      <c r="D7" s="77"/>
      <c r="E7" s="77"/>
      <c r="G7" s="79" t="s">
        <v>186</v>
      </c>
      <c r="H7" s="188"/>
      <c r="I7" s="188"/>
      <c r="J7" s="79"/>
      <c r="K7" s="81"/>
      <c r="L7" s="81"/>
      <c r="M7" s="87"/>
      <c r="N7" s="79"/>
      <c r="O7" s="79"/>
      <c r="P7" s="79"/>
    </row>
    <row r="8" spans="1:21" s="82" customFormat="1" ht="15" customHeight="1">
      <c r="A8" s="89"/>
      <c r="B8" s="89"/>
      <c r="C8" s="90" t="s">
        <v>187</v>
      </c>
      <c r="D8" s="71"/>
      <c r="E8" s="83">
        <v>50</v>
      </c>
      <c r="G8" s="79" t="s">
        <v>188</v>
      </c>
      <c r="H8" s="188"/>
      <c r="I8" s="188"/>
      <c r="J8" s="79"/>
      <c r="K8" s="81"/>
      <c r="L8" s="81"/>
      <c r="M8" s="74" t="s">
        <v>189</v>
      </c>
      <c r="N8" s="74"/>
      <c r="O8" s="91"/>
      <c r="P8" s="79"/>
    </row>
    <row r="9" spans="1:21" s="82" customFormat="1" ht="15" customHeight="1">
      <c r="A9" s="89"/>
      <c r="B9" s="89"/>
      <c r="C9" s="90" t="s">
        <v>190</v>
      </c>
      <c r="D9" s="71"/>
      <c r="E9" s="83">
        <v>10</v>
      </c>
      <c r="G9" s="79"/>
      <c r="H9" s="92"/>
      <c r="I9" s="92"/>
      <c r="J9" s="79"/>
      <c r="K9" s="81"/>
      <c r="L9" s="81"/>
      <c r="M9" s="74" t="s">
        <v>190</v>
      </c>
      <c r="N9" s="74"/>
      <c r="O9" s="91"/>
      <c r="P9" s="79"/>
    </row>
    <row r="10" spans="1:21" s="82" customFormat="1" ht="12" customHeight="1" thickBot="1">
      <c r="A10" s="93"/>
      <c r="B10" s="93"/>
      <c r="C10" s="94"/>
      <c r="D10" s="94"/>
      <c r="E10" s="95"/>
      <c r="F10" s="96"/>
      <c r="G10" s="97"/>
      <c r="H10" s="189"/>
      <c r="I10" s="189"/>
      <c r="J10" s="98"/>
      <c r="K10" s="99"/>
      <c r="L10" s="99"/>
      <c r="M10" s="100"/>
      <c r="N10" s="100"/>
      <c r="O10" s="101"/>
      <c r="P10" s="79"/>
    </row>
    <row r="11" spans="1:21" s="82" customFormat="1" ht="19.5" thickTop="1">
      <c r="A11" s="83"/>
      <c r="B11" s="83"/>
      <c r="C11" s="102" t="s">
        <v>191</v>
      </c>
      <c r="D11" s="83"/>
      <c r="E11" s="103"/>
      <c r="F11" s="78"/>
      <c r="G11" s="104"/>
      <c r="H11" s="104"/>
      <c r="I11" s="104"/>
      <c r="J11" s="80"/>
      <c r="K11" s="105"/>
      <c r="L11" s="105"/>
      <c r="M11" s="106" t="s">
        <v>192</v>
      </c>
      <c r="N11" s="105"/>
      <c r="O11" s="107"/>
      <c r="P11" s="79"/>
    </row>
    <row r="12" spans="1:21" s="82" customFormat="1" ht="18.75">
      <c r="A12" s="88" t="s">
        <v>193</v>
      </c>
      <c r="B12" s="88"/>
      <c r="C12" s="88" t="s">
        <v>194</v>
      </c>
      <c r="D12" s="88"/>
      <c r="E12" s="108" t="s">
        <v>19</v>
      </c>
      <c r="G12" s="109"/>
      <c r="H12" s="109"/>
      <c r="I12" s="109"/>
      <c r="J12" s="79"/>
      <c r="K12" s="80" t="s">
        <v>193</v>
      </c>
      <c r="L12" s="80"/>
      <c r="M12" s="80" t="s">
        <v>194</v>
      </c>
      <c r="N12" s="80"/>
      <c r="O12" s="110" t="s">
        <v>19</v>
      </c>
      <c r="P12" s="79"/>
    </row>
    <row r="13" spans="1:21" s="82" customFormat="1" ht="9.75" customHeight="1">
      <c r="A13" s="88" t="s">
        <v>195</v>
      </c>
      <c r="B13" s="88"/>
      <c r="C13" s="88" t="s">
        <v>196</v>
      </c>
      <c r="D13" s="88"/>
      <c r="E13" s="108" t="s">
        <v>197</v>
      </c>
      <c r="G13" s="79"/>
      <c r="H13" s="79"/>
      <c r="I13" s="79"/>
      <c r="J13" s="79"/>
      <c r="K13" s="80" t="s">
        <v>195</v>
      </c>
      <c r="L13" s="80"/>
      <c r="M13" s="80" t="s">
        <v>198</v>
      </c>
      <c r="N13" s="80"/>
      <c r="O13" s="110" t="s">
        <v>197</v>
      </c>
      <c r="P13" s="79"/>
    </row>
    <row r="14" spans="1:21" s="82" customFormat="1" ht="18" customHeight="1">
      <c r="A14" s="83" t="s">
        <v>199</v>
      </c>
      <c r="B14" s="88"/>
      <c r="C14" s="83" t="s">
        <v>200</v>
      </c>
      <c r="D14" s="88"/>
      <c r="E14" s="103" t="s">
        <v>18</v>
      </c>
      <c r="G14" s="111" t="s">
        <v>201</v>
      </c>
      <c r="H14" s="79"/>
      <c r="I14" s="79"/>
      <c r="J14" s="79"/>
      <c r="K14" s="105" t="s">
        <v>202</v>
      </c>
      <c r="L14" s="80"/>
      <c r="M14" s="105" t="s">
        <v>200</v>
      </c>
      <c r="N14" s="80"/>
      <c r="O14" s="107" t="s">
        <v>18</v>
      </c>
      <c r="P14" s="79"/>
    </row>
    <row r="15" spans="1:21" s="82" customFormat="1" ht="15" customHeight="1">
      <c r="A15" s="112">
        <v>15</v>
      </c>
      <c r="B15" s="88"/>
      <c r="C15" s="113">
        <v>60</v>
      </c>
      <c r="D15" s="88"/>
      <c r="E15" s="114">
        <f>+A15*C15</f>
        <v>900</v>
      </c>
      <c r="G15" s="79" t="s">
        <v>203</v>
      </c>
      <c r="H15" s="115" t="s">
        <v>264</v>
      </c>
      <c r="I15" s="115"/>
      <c r="J15" s="79"/>
      <c r="K15" s="116">
        <v>128</v>
      </c>
      <c r="L15" s="80"/>
      <c r="M15" s="117">
        <f>O8</f>
        <v>0</v>
      </c>
      <c r="N15" s="80"/>
      <c r="O15" s="116">
        <f>IF(M15="","",K15*M15)</f>
        <v>0</v>
      </c>
      <c r="P15" s="79"/>
    </row>
    <row r="16" spans="1:21" s="82" customFormat="1" ht="12" customHeight="1">
      <c r="A16" s="118"/>
      <c r="B16" s="118"/>
      <c r="C16" s="89"/>
      <c r="D16" s="89"/>
      <c r="E16" s="119"/>
      <c r="G16" s="79"/>
      <c r="H16" s="79" t="s">
        <v>263</v>
      </c>
      <c r="I16" s="79"/>
      <c r="J16" s="79"/>
      <c r="K16" s="116">
        <v>45</v>
      </c>
      <c r="L16" s="120"/>
      <c r="M16" s="121">
        <f>O9</f>
        <v>0</v>
      </c>
      <c r="N16" s="81"/>
      <c r="O16" s="116">
        <f>IF(M16="","",K16*M16)</f>
        <v>0</v>
      </c>
      <c r="P16" s="79"/>
    </row>
    <row r="17" spans="1:16" s="82" customFormat="1" ht="12" customHeight="1">
      <c r="A17" s="123">
        <v>20</v>
      </c>
      <c r="B17" s="118"/>
      <c r="C17" s="124">
        <v>1</v>
      </c>
      <c r="D17" s="89"/>
      <c r="E17" s="125">
        <f>+A17*C17</f>
        <v>20</v>
      </c>
      <c r="G17" s="79" t="s">
        <v>204</v>
      </c>
      <c r="H17" s="115" t="s">
        <v>262</v>
      </c>
      <c r="I17" s="115"/>
      <c r="J17" s="79"/>
      <c r="K17" s="126"/>
      <c r="L17" s="120"/>
      <c r="M17" s="121"/>
      <c r="N17" s="81"/>
      <c r="O17" s="116">
        <v>100</v>
      </c>
      <c r="P17" s="79"/>
    </row>
    <row r="18" spans="1:16" s="82" customFormat="1" ht="12" customHeight="1">
      <c r="A18" s="118"/>
      <c r="B18" s="118"/>
      <c r="C18" s="89"/>
      <c r="D18" s="89"/>
      <c r="E18" s="119"/>
      <c r="G18" s="79"/>
      <c r="H18" s="79"/>
      <c r="I18" s="79"/>
      <c r="J18" s="79"/>
      <c r="K18" s="127"/>
      <c r="L18" s="120"/>
      <c r="M18" s="128"/>
      <c r="N18" s="81"/>
      <c r="O18" s="129"/>
      <c r="P18" s="79"/>
    </row>
    <row r="19" spans="1:16" s="82" customFormat="1" ht="12" customHeight="1">
      <c r="A19" s="123">
        <v>12</v>
      </c>
      <c r="B19" s="118"/>
      <c r="C19" s="124">
        <v>50</v>
      </c>
      <c r="D19" s="89"/>
      <c r="E19" s="125">
        <f>+A19*C19</f>
        <v>600</v>
      </c>
      <c r="G19" s="130" t="s">
        <v>205</v>
      </c>
      <c r="H19" s="115" t="s">
        <v>265</v>
      </c>
      <c r="I19" s="115"/>
      <c r="J19" s="79"/>
      <c r="K19" s="116">
        <v>15</v>
      </c>
      <c r="L19" s="120"/>
      <c r="M19" s="117">
        <f>O8+O9</f>
        <v>0</v>
      </c>
      <c r="N19" s="81"/>
      <c r="O19" s="116">
        <f>IF(M19="","",K19*M19)</f>
        <v>0</v>
      </c>
      <c r="P19" s="79"/>
    </row>
    <row r="20" spans="1:16" s="82" customFormat="1" ht="12" customHeight="1">
      <c r="A20" s="118"/>
      <c r="B20" s="118"/>
      <c r="C20" s="89"/>
      <c r="D20" s="89"/>
      <c r="E20" s="119"/>
      <c r="G20" s="79"/>
      <c r="H20" s="79"/>
      <c r="I20" s="79"/>
      <c r="J20" s="79"/>
      <c r="K20" s="131"/>
      <c r="L20" s="120"/>
      <c r="M20" s="132"/>
      <c r="N20" s="81"/>
      <c r="O20" s="122"/>
      <c r="P20" s="79"/>
    </row>
    <row r="21" spans="1:16" s="82" customFormat="1" ht="12" customHeight="1">
      <c r="A21" s="118"/>
      <c r="B21" s="118"/>
      <c r="C21" s="89"/>
      <c r="D21" s="89"/>
      <c r="E21" s="119"/>
      <c r="G21" s="79" t="s">
        <v>206</v>
      </c>
      <c r="H21" s="135" t="s">
        <v>207</v>
      </c>
      <c r="I21" s="135"/>
      <c r="J21" s="79"/>
      <c r="K21" s="120"/>
      <c r="L21" s="120"/>
      <c r="M21" s="121"/>
      <c r="N21" s="81"/>
      <c r="O21" s="134"/>
      <c r="P21" s="79"/>
    </row>
    <row r="22" spans="1:16" s="82" customFormat="1" ht="12" customHeight="1">
      <c r="A22" s="118"/>
      <c r="B22" s="118"/>
      <c r="C22" s="89"/>
      <c r="D22" s="89"/>
      <c r="E22" s="119"/>
      <c r="G22" s="79"/>
      <c r="H22" s="79"/>
      <c r="I22" s="79"/>
      <c r="J22" s="79"/>
      <c r="K22" s="136"/>
      <c r="L22" s="79"/>
      <c r="M22" s="128"/>
      <c r="N22" s="79"/>
      <c r="O22" s="136"/>
      <c r="P22" s="79"/>
    </row>
    <row r="23" spans="1:16" s="82" customFormat="1" ht="12" customHeight="1">
      <c r="A23" s="123">
        <v>12</v>
      </c>
      <c r="B23" s="118"/>
      <c r="C23" s="124">
        <v>50</v>
      </c>
      <c r="D23" s="89"/>
      <c r="E23" s="125">
        <f>+A23*C23</f>
        <v>600</v>
      </c>
      <c r="G23" s="79"/>
      <c r="H23" s="137"/>
      <c r="I23" s="137"/>
      <c r="J23" s="79"/>
      <c r="K23" s="133">
        <v>20</v>
      </c>
      <c r="L23" s="120"/>
      <c r="M23" s="128">
        <f>O8</f>
        <v>0</v>
      </c>
      <c r="N23" s="81"/>
      <c r="O23" s="116">
        <f>IF(K23="","",K23*M23)</f>
        <v>0</v>
      </c>
      <c r="P23" s="79"/>
    </row>
    <row r="24" spans="1:16" s="82" customFormat="1" ht="12" customHeight="1">
      <c r="A24" s="118"/>
      <c r="B24" s="118"/>
      <c r="C24" s="89"/>
      <c r="D24" s="89"/>
      <c r="E24" s="119"/>
      <c r="G24" s="79" t="s">
        <v>208</v>
      </c>
      <c r="H24" s="79"/>
      <c r="I24" s="79"/>
      <c r="J24" s="79"/>
      <c r="K24" s="138"/>
      <c r="L24" s="120"/>
      <c r="M24" s="132"/>
      <c r="N24" s="81"/>
      <c r="O24" s="138"/>
      <c r="P24" s="79"/>
    </row>
    <row r="25" spans="1:16" s="82" customFormat="1" ht="12" customHeight="1">
      <c r="A25" s="123">
        <v>10</v>
      </c>
      <c r="B25" s="118"/>
      <c r="C25" s="124">
        <v>50</v>
      </c>
      <c r="D25" s="89"/>
      <c r="E25" s="125">
        <f>+A25*C25</f>
        <v>500</v>
      </c>
      <c r="G25" s="139" t="s">
        <v>209</v>
      </c>
      <c r="H25" s="115" t="s">
        <v>210</v>
      </c>
      <c r="I25" s="115"/>
      <c r="J25" s="79"/>
      <c r="K25" s="133">
        <v>35</v>
      </c>
      <c r="L25" s="120"/>
      <c r="M25" s="128">
        <f>O8</f>
        <v>0</v>
      </c>
      <c r="N25" s="81"/>
      <c r="O25" s="116">
        <f>IF(K25="","",K25*M25)</f>
        <v>0</v>
      </c>
      <c r="P25" s="79"/>
    </row>
    <row r="26" spans="1:16" s="82" customFormat="1" ht="12" customHeight="1">
      <c r="A26" s="118"/>
      <c r="B26" s="118"/>
      <c r="C26" s="89"/>
      <c r="D26" s="89"/>
      <c r="E26" s="119"/>
      <c r="G26" s="79"/>
      <c r="H26" s="79"/>
      <c r="I26" s="79"/>
      <c r="J26" s="79"/>
      <c r="K26" s="131"/>
      <c r="L26" s="120"/>
      <c r="M26" s="132"/>
      <c r="N26" s="81"/>
      <c r="O26" s="122"/>
      <c r="P26" s="79"/>
    </row>
    <row r="27" spans="1:16" s="82" customFormat="1" ht="12" customHeight="1">
      <c r="A27" s="123">
        <v>10</v>
      </c>
      <c r="B27" s="118"/>
      <c r="C27" s="124">
        <v>6</v>
      </c>
      <c r="D27" s="89"/>
      <c r="E27" s="125">
        <f>+A27*C27</f>
        <v>60</v>
      </c>
      <c r="G27" s="139" t="s">
        <v>211</v>
      </c>
      <c r="H27" s="115" t="s">
        <v>212</v>
      </c>
      <c r="I27" s="115"/>
      <c r="J27" s="79"/>
      <c r="K27" s="133">
        <v>25</v>
      </c>
      <c r="L27" s="120"/>
      <c r="M27" s="128">
        <f>O9</f>
        <v>0</v>
      </c>
      <c r="N27" s="81"/>
      <c r="O27" s="116">
        <f>IF(K27="","",K27*M27)</f>
        <v>0</v>
      </c>
      <c r="P27" s="79"/>
    </row>
    <row r="28" spans="1:16" s="82" customFormat="1" ht="12" customHeight="1">
      <c r="A28" s="118"/>
      <c r="B28" s="118"/>
      <c r="C28" s="89"/>
      <c r="D28" s="89"/>
      <c r="E28" s="119"/>
      <c r="G28" s="79"/>
      <c r="H28" s="79"/>
      <c r="I28" s="79"/>
      <c r="J28" s="79"/>
      <c r="K28" s="126"/>
      <c r="L28" s="120"/>
      <c r="M28" s="121"/>
      <c r="N28" s="81"/>
      <c r="O28" s="126"/>
      <c r="P28" s="79"/>
    </row>
    <row r="29" spans="1:16" s="82" customFormat="1" ht="15" customHeight="1">
      <c r="A29" s="123">
        <v>10</v>
      </c>
      <c r="B29" s="118"/>
      <c r="C29" s="124">
        <v>50</v>
      </c>
      <c r="D29" s="89"/>
      <c r="E29" s="125">
        <f>+A29*C29</f>
        <v>500</v>
      </c>
      <c r="G29" s="79" t="s">
        <v>213</v>
      </c>
      <c r="H29" s="184"/>
      <c r="I29" s="184"/>
      <c r="J29" s="79"/>
      <c r="K29" s="133"/>
      <c r="L29" s="120"/>
      <c r="M29" s="128"/>
      <c r="N29" s="81"/>
      <c r="O29" s="116" t="str">
        <f>IF(M29="","",K29*M29)</f>
        <v/>
      </c>
      <c r="P29" s="79"/>
    </row>
    <row r="30" spans="1:16" s="82" customFormat="1" ht="15" customHeight="1">
      <c r="A30" s="123">
        <v>8</v>
      </c>
      <c r="B30" s="118"/>
      <c r="C30" s="124">
        <v>50</v>
      </c>
      <c r="D30" s="89"/>
      <c r="E30" s="125">
        <f>+A30*C30</f>
        <v>400</v>
      </c>
      <c r="G30" s="79" t="s">
        <v>128</v>
      </c>
      <c r="H30" s="190" t="s">
        <v>214</v>
      </c>
      <c r="I30" s="190"/>
      <c r="J30" s="79"/>
      <c r="K30" s="133">
        <v>10</v>
      </c>
      <c r="L30" s="120"/>
      <c r="M30" s="128">
        <f>O8</f>
        <v>0</v>
      </c>
      <c r="N30" s="81"/>
      <c r="O30" s="116">
        <f>IF(M30="","",K30*M30)</f>
        <v>0</v>
      </c>
      <c r="P30" s="79"/>
    </row>
    <row r="31" spans="1:16" s="82" customFormat="1" ht="15" customHeight="1">
      <c r="A31" s="123">
        <v>6</v>
      </c>
      <c r="B31" s="118"/>
      <c r="C31" s="124">
        <v>10</v>
      </c>
      <c r="D31" s="89"/>
      <c r="E31" s="125">
        <f>+A31*C31</f>
        <v>60</v>
      </c>
      <c r="G31" s="79"/>
      <c r="H31" s="184"/>
      <c r="I31" s="184"/>
      <c r="J31" s="79"/>
      <c r="K31" s="133"/>
      <c r="L31" s="120"/>
      <c r="M31" s="128"/>
      <c r="N31" s="81"/>
      <c r="O31" s="116"/>
      <c r="P31" s="79"/>
    </row>
    <row r="32" spans="1:16" s="82" customFormat="1" ht="15" customHeight="1">
      <c r="A32" s="123">
        <v>5</v>
      </c>
      <c r="B32" s="118"/>
      <c r="C32" s="124">
        <v>50</v>
      </c>
      <c r="D32" s="89"/>
      <c r="E32" s="125">
        <f>+A32*C32</f>
        <v>250</v>
      </c>
      <c r="G32" s="79"/>
      <c r="H32" s="190"/>
      <c r="I32" s="190"/>
      <c r="J32" s="79"/>
      <c r="K32" s="133"/>
      <c r="L32" s="120"/>
      <c r="M32" s="128"/>
      <c r="N32" s="81"/>
      <c r="O32" s="116" t="str">
        <f>IF(K32="","",K32*M32)</f>
        <v/>
      </c>
      <c r="P32" s="79"/>
    </row>
    <row r="33" spans="1:16" s="82" customFormat="1" ht="12" customHeight="1">
      <c r="A33" s="118"/>
      <c r="B33" s="118"/>
      <c r="C33" s="89"/>
      <c r="D33" s="89"/>
      <c r="E33" s="119"/>
      <c r="G33" s="79"/>
      <c r="H33" s="79"/>
      <c r="I33" s="79"/>
      <c r="J33" s="79"/>
      <c r="K33" s="126"/>
      <c r="L33" s="120"/>
      <c r="M33" s="121"/>
      <c r="N33" s="81"/>
      <c r="O33" s="126"/>
      <c r="P33" s="79"/>
    </row>
    <row r="34" spans="1:16" s="82" customFormat="1" ht="12" customHeight="1">
      <c r="A34" s="118"/>
      <c r="B34" s="118"/>
      <c r="C34" s="89"/>
      <c r="D34" s="89"/>
      <c r="E34" s="119"/>
      <c r="F34" s="140"/>
      <c r="G34" s="79" t="s">
        <v>215</v>
      </c>
      <c r="H34" s="187"/>
      <c r="I34" s="187"/>
      <c r="J34" s="81"/>
      <c r="K34" s="127"/>
      <c r="L34" s="120"/>
      <c r="M34" s="128"/>
      <c r="N34" s="81"/>
      <c r="O34" s="129"/>
      <c r="P34" s="79"/>
    </row>
    <row r="35" spans="1:16" s="82" customFormat="1" ht="15" customHeight="1">
      <c r="A35" s="123">
        <v>10</v>
      </c>
      <c r="B35" s="118"/>
      <c r="C35" s="124">
        <v>50</v>
      </c>
      <c r="D35" s="89"/>
      <c r="E35" s="125">
        <f>+A35*C35</f>
        <v>500</v>
      </c>
      <c r="G35" s="139" t="s">
        <v>216</v>
      </c>
      <c r="H35" s="194" t="s">
        <v>261</v>
      </c>
      <c r="I35" s="194"/>
      <c r="J35" s="79"/>
      <c r="K35" s="133">
        <v>45</v>
      </c>
      <c r="L35" s="120"/>
      <c r="M35" s="128">
        <f>O7</f>
        <v>0</v>
      </c>
      <c r="N35" s="81"/>
      <c r="O35" s="116">
        <f>IF(K35="","",K35*M35)</f>
        <v>0</v>
      </c>
      <c r="P35" s="79"/>
    </row>
    <row r="36" spans="1:16" s="82" customFormat="1" ht="15" customHeight="1">
      <c r="A36" s="118"/>
      <c r="B36" s="118"/>
      <c r="C36" s="89"/>
      <c r="D36" s="89"/>
      <c r="E36" s="119"/>
      <c r="G36" s="139" t="s">
        <v>217</v>
      </c>
      <c r="H36" s="194" t="s">
        <v>261</v>
      </c>
      <c r="I36" s="194"/>
      <c r="J36" s="79"/>
      <c r="K36" s="141">
        <v>45</v>
      </c>
      <c r="L36" s="120"/>
      <c r="M36" s="128">
        <f>O7</f>
        <v>0</v>
      </c>
      <c r="N36" s="81"/>
      <c r="O36" s="116">
        <f>IF(K36="","",K36*M36)</f>
        <v>0</v>
      </c>
      <c r="P36" s="79"/>
    </row>
    <row r="37" spans="1:16" s="82" customFormat="1" ht="15" customHeight="1">
      <c r="A37" s="118"/>
      <c r="B37" s="118"/>
      <c r="C37" s="89"/>
      <c r="D37" s="89"/>
      <c r="E37" s="119"/>
      <c r="G37" s="139" t="s">
        <v>218</v>
      </c>
      <c r="H37" s="194" t="s">
        <v>261</v>
      </c>
      <c r="I37" s="194"/>
      <c r="J37" s="79"/>
      <c r="K37" s="141">
        <v>45</v>
      </c>
      <c r="L37" s="120"/>
      <c r="M37" s="128">
        <f>O7</f>
        <v>0</v>
      </c>
      <c r="N37" s="81"/>
      <c r="O37" s="116">
        <f t="shared" ref="O37:O38" si="0">IF(K37="","",K37*M37)</f>
        <v>0</v>
      </c>
      <c r="P37" s="79"/>
    </row>
    <row r="38" spans="1:16" s="82" customFormat="1" ht="15" customHeight="1">
      <c r="A38" s="118"/>
      <c r="B38" s="118"/>
      <c r="C38" s="89"/>
      <c r="D38" s="89"/>
      <c r="E38" s="119"/>
      <c r="G38" s="139" t="s">
        <v>219</v>
      </c>
      <c r="H38" s="194" t="s">
        <v>261</v>
      </c>
      <c r="I38" s="194"/>
      <c r="J38" s="79"/>
      <c r="K38" s="141">
        <v>45</v>
      </c>
      <c r="L38" s="120"/>
      <c r="M38" s="128">
        <f>O7</f>
        <v>0</v>
      </c>
      <c r="N38" s="81"/>
      <c r="O38" s="116">
        <f t="shared" si="0"/>
        <v>0</v>
      </c>
      <c r="P38" s="79"/>
    </row>
    <row r="39" spans="1:16" s="82" customFormat="1" ht="15" customHeight="1">
      <c r="A39" s="118"/>
      <c r="B39" s="118"/>
      <c r="C39" s="89"/>
      <c r="D39" s="89"/>
      <c r="E39" s="119"/>
      <c r="G39" s="139"/>
      <c r="H39" s="79"/>
      <c r="I39" s="79"/>
      <c r="J39" s="79"/>
      <c r="K39" s="126"/>
      <c r="L39" s="120"/>
      <c r="M39" s="142"/>
      <c r="N39" s="81"/>
      <c r="O39" s="126"/>
      <c r="P39" s="79"/>
    </row>
    <row r="40" spans="1:16" s="82" customFormat="1" ht="12" customHeight="1">
      <c r="A40" s="118"/>
      <c r="B40" s="118"/>
      <c r="C40" s="89"/>
      <c r="D40" s="89"/>
      <c r="E40" s="119"/>
      <c r="G40" s="79" t="s">
        <v>220</v>
      </c>
      <c r="H40" s="135" t="s">
        <v>221</v>
      </c>
      <c r="I40" s="135"/>
      <c r="J40" s="79"/>
      <c r="K40" s="127"/>
      <c r="L40" s="120"/>
      <c r="M40" s="128"/>
      <c r="N40" s="81"/>
      <c r="O40" s="129"/>
      <c r="P40" s="79"/>
    </row>
    <row r="41" spans="1:16" s="82" customFormat="1" ht="12" customHeight="1">
      <c r="A41" s="123">
        <v>20</v>
      </c>
      <c r="B41" s="118"/>
      <c r="C41" s="124">
        <v>50</v>
      </c>
      <c r="D41" s="89"/>
      <c r="E41" s="125">
        <f>+A41*C41</f>
        <v>1000</v>
      </c>
      <c r="G41" s="79" t="s">
        <v>222</v>
      </c>
      <c r="H41" s="137" t="s">
        <v>223</v>
      </c>
      <c r="I41" s="137"/>
      <c r="J41" s="79"/>
      <c r="K41" s="133">
        <v>15</v>
      </c>
      <c r="L41" s="120"/>
      <c r="M41" s="128">
        <f>O8</f>
        <v>0</v>
      </c>
      <c r="N41" s="81"/>
      <c r="O41" s="116">
        <f>IF(M41="","",K41*M41)</f>
        <v>0</v>
      </c>
      <c r="P41" s="79"/>
    </row>
    <row r="42" spans="1:16" s="82" customFormat="1" ht="15" customHeight="1">
      <c r="A42" s="123">
        <v>5</v>
      </c>
      <c r="B42" s="118"/>
      <c r="C42" s="124">
        <v>5</v>
      </c>
      <c r="D42" s="89"/>
      <c r="E42" s="125">
        <f>+A42*C42</f>
        <v>25</v>
      </c>
      <c r="G42" s="79" t="s">
        <v>224</v>
      </c>
      <c r="H42" s="79"/>
      <c r="I42" s="79"/>
      <c r="J42" s="79"/>
      <c r="K42" s="143"/>
      <c r="L42" s="120"/>
      <c r="M42" s="144"/>
      <c r="N42" s="81"/>
      <c r="O42" s="127"/>
      <c r="P42" s="79"/>
    </row>
    <row r="43" spans="1:16" s="82" customFormat="1" ht="15" customHeight="1">
      <c r="A43" s="118"/>
      <c r="B43" s="118"/>
      <c r="C43" s="89"/>
      <c r="D43" s="89"/>
      <c r="E43" s="119"/>
      <c r="G43" s="79"/>
      <c r="H43" s="137"/>
      <c r="I43" s="137"/>
      <c r="J43" s="79"/>
      <c r="K43" s="138"/>
      <c r="L43" s="120"/>
      <c r="M43" s="145"/>
      <c r="N43" s="81"/>
      <c r="O43" s="138"/>
      <c r="P43" s="79"/>
    </row>
    <row r="44" spans="1:16" s="82" customFormat="1" ht="15" customHeight="1">
      <c r="A44" s="123">
        <v>30</v>
      </c>
      <c r="B44" s="118" t="s">
        <v>225</v>
      </c>
      <c r="C44" s="124">
        <v>20</v>
      </c>
      <c r="D44" s="89" t="s">
        <v>226</v>
      </c>
      <c r="E44" s="119">
        <f>+A44*C44</f>
        <v>600</v>
      </c>
      <c r="G44" s="79" t="s">
        <v>227</v>
      </c>
      <c r="H44" s="137" t="s">
        <v>228</v>
      </c>
      <c r="I44" s="137"/>
      <c r="J44" s="79"/>
      <c r="K44" s="143">
        <v>5</v>
      </c>
      <c r="L44" s="120"/>
      <c r="M44" s="144">
        <f>O7</f>
        <v>0</v>
      </c>
      <c r="N44" s="81"/>
      <c r="O44" s="116">
        <f>IF(K44="","",K44*M44)</f>
        <v>0</v>
      </c>
      <c r="P44" s="79"/>
    </row>
    <row r="45" spans="1:16" s="82" customFormat="1" ht="15" customHeight="1">
      <c r="A45" s="123">
        <v>1</v>
      </c>
      <c r="B45" s="118" t="s">
        <v>225</v>
      </c>
      <c r="C45" s="124">
        <v>50</v>
      </c>
      <c r="D45" s="89" t="s">
        <v>226</v>
      </c>
      <c r="E45" s="119">
        <f>+A45*C45</f>
        <v>50</v>
      </c>
      <c r="G45" s="79" t="s">
        <v>229</v>
      </c>
      <c r="H45" s="137" t="s">
        <v>230</v>
      </c>
      <c r="I45" s="137"/>
      <c r="J45" s="79"/>
      <c r="K45" s="133">
        <v>5</v>
      </c>
      <c r="L45" s="120"/>
      <c r="M45" s="128">
        <f>O7</f>
        <v>0</v>
      </c>
      <c r="N45" s="81"/>
      <c r="O45" s="116">
        <f>IF(K45="","",K45*M45)</f>
        <v>0</v>
      </c>
      <c r="P45" s="79"/>
    </row>
    <row r="46" spans="1:16" s="82" customFormat="1" ht="15" customHeight="1">
      <c r="A46" s="123">
        <v>0.5</v>
      </c>
      <c r="B46" s="118" t="s">
        <v>225</v>
      </c>
      <c r="C46" s="124">
        <v>50</v>
      </c>
      <c r="D46" s="89" t="s">
        <v>226</v>
      </c>
      <c r="E46" s="119">
        <f>+A46*C46</f>
        <v>25</v>
      </c>
      <c r="G46" s="79" t="s">
        <v>231</v>
      </c>
      <c r="H46" s="137" t="s">
        <v>232</v>
      </c>
      <c r="I46" s="137"/>
      <c r="J46" s="79"/>
      <c r="K46" s="133">
        <v>3</v>
      </c>
      <c r="L46" s="120"/>
      <c r="M46" s="128">
        <f>-O7</f>
        <v>0</v>
      </c>
      <c r="N46" s="81"/>
      <c r="O46" s="116">
        <f>IF(K46="","",K46*M46)</f>
        <v>0</v>
      </c>
      <c r="P46" s="79"/>
    </row>
    <row r="47" spans="1:16" s="82" customFormat="1" ht="12" customHeight="1">
      <c r="A47" s="118"/>
      <c r="B47" s="118"/>
      <c r="C47" s="89"/>
      <c r="D47" s="89"/>
      <c r="E47" s="119"/>
      <c r="G47" s="79"/>
      <c r="H47" s="79"/>
      <c r="I47" s="79"/>
      <c r="J47" s="79"/>
      <c r="K47" s="120"/>
      <c r="L47" s="120"/>
      <c r="M47" s="121"/>
      <c r="N47" s="81"/>
      <c r="O47" s="122"/>
      <c r="P47" s="79"/>
    </row>
    <row r="48" spans="1:16" s="82" customFormat="1" ht="12" customHeight="1" thickBot="1">
      <c r="A48" s="108"/>
      <c r="B48" s="108"/>
      <c r="C48" s="88"/>
      <c r="D48" s="88"/>
      <c r="E48" s="146">
        <f>SUM(E15:E46)</f>
        <v>6090</v>
      </c>
      <c r="F48" s="147"/>
      <c r="G48" s="111" t="s">
        <v>233</v>
      </c>
      <c r="H48" s="111"/>
      <c r="I48" s="111"/>
      <c r="J48" s="111"/>
      <c r="K48" s="110"/>
      <c r="L48" s="110"/>
      <c r="M48" s="148"/>
      <c r="N48" s="80"/>
      <c r="O48" s="116">
        <f>SUM(O15:O46)</f>
        <v>100</v>
      </c>
      <c r="P48" s="79"/>
    </row>
    <row r="49" spans="1:16" s="82" customFormat="1" ht="12" customHeight="1">
      <c r="A49" s="118"/>
      <c r="B49" s="118"/>
      <c r="C49" s="89"/>
      <c r="D49" s="89"/>
      <c r="E49" s="119"/>
      <c r="G49" s="79"/>
      <c r="H49" s="79"/>
      <c r="I49" s="79"/>
      <c r="J49" s="79"/>
      <c r="K49" s="120"/>
      <c r="L49" s="120"/>
      <c r="M49" s="121"/>
      <c r="N49" s="81"/>
      <c r="O49" s="134"/>
      <c r="P49" s="79"/>
    </row>
    <row r="50" spans="1:16" s="82" customFormat="1" ht="12" customHeight="1">
      <c r="A50" s="118"/>
      <c r="B50" s="118"/>
      <c r="C50" s="89"/>
      <c r="D50" s="89"/>
      <c r="E50" s="119"/>
      <c r="G50" s="111" t="s">
        <v>234</v>
      </c>
      <c r="H50" s="79"/>
      <c r="I50" s="79"/>
      <c r="J50" s="79"/>
      <c r="K50" s="127"/>
      <c r="L50" s="120"/>
      <c r="M50" s="128"/>
      <c r="N50" s="81"/>
      <c r="O50" s="129"/>
      <c r="P50" s="79"/>
    </row>
    <row r="51" spans="1:16" s="82" customFormat="1" ht="12" customHeight="1">
      <c r="A51" s="123">
        <f>4*10</f>
        <v>40</v>
      </c>
      <c r="B51" s="118"/>
      <c r="C51" s="124">
        <v>50</v>
      </c>
      <c r="D51" s="89"/>
      <c r="E51" s="125">
        <f>+A51*C51</f>
        <v>2000</v>
      </c>
      <c r="G51" s="79" t="s">
        <v>235</v>
      </c>
      <c r="H51" s="79"/>
      <c r="I51" s="79"/>
      <c r="J51" s="79"/>
      <c r="K51" s="133">
        <v>128</v>
      </c>
      <c r="L51" s="120"/>
      <c r="M51" s="144">
        <f>O7+O8</f>
        <v>0</v>
      </c>
      <c r="N51" s="81"/>
      <c r="O51" s="116" t="str">
        <f>IF(K51*M51&gt;0,K51*M51,"")</f>
        <v/>
      </c>
      <c r="P51" s="79"/>
    </row>
    <row r="52" spans="1:16" s="82" customFormat="1" ht="12" customHeight="1" thickBot="1">
      <c r="A52" s="123">
        <v>500</v>
      </c>
      <c r="B52" s="118"/>
      <c r="C52" s="124">
        <v>1</v>
      </c>
      <c r="D52" s="89"/>
      <c r="E52" s="125">
        <f>+A52*C52</f>
        <v>500</v>
      </c>
      <c r="G52" s="79" t="s">
        <v>236</v>
      </c>
      <c r="H52" s="79"/>
      <c r="I52" s="79"/>
      <c r="J52" s="79"/>
      <c r="K52" s="132"/>
      <c r="L52" s="120"/>
      <c r="M52" s="132"/>
      <c r="N52" s="81"/>
      <c r="O52" s="116">
        <f>K52</f>
        <v>0</v>
      </c>
      <c r="P52" s="79"/>
    </row>
    <row r="53" spans="1:16" s="82" customFormat="1" ht="12" customHeight="1" thickBot="1">
      <c r="A53" s="118"/>
      <c r="B53" s="118"/>
      <c r="C53" s="89"/>
      <c r="D53" s="89"/>
      <c r="E53" s="149">
        <f>+E51+E52</f>
        <v>2500</v>
      </c>
      <c r="G53" s="111" t="s">
        <v>237</v>
      </c>
      <c r="H53" s="79"/>
      <c r="I53" s="79"/>
      <c r="J53" s="79"/>
      <c r="K53" s="126"/>
      <c r="L53" s="120"/>
      <c r="M53" s="121"/>
      <c r="N53" s="81"/>
      <c r="O53" s="116">
        <f>SUM(O51:O52)</f>
        <v>0</v>
      </c>
      <c r="P53" s="79"/>
    </row>
    <row r="54" spans="1:16" s="82" customFormat="1" ht="12" customHeight="1">
      <c r="A54" s="118"/>
      <c r="B54" s="118"/>
      <c r="C54" s="89"/>
      <c r="D54" s="89"/>
      <c r="E54" s="89"/>
      <c r="G54" s="79"/>
      <c r="H54" s="79"/>
      <c r="I54" s="79"/>
      <c r="J54" s="79"/>
      <c r="K54" s="127"/>
      <c r="L54" s="120"/>
      <c r="M54" s="150"/>
      <c r="N54" s="81"/>
      <c r="O54" s="151"/>
      <c r="P54" s="79"/>
    </row>
    <row r="55" spans="1:16" s="82" customFormat="1" ht="12" customHeight="1" thickBot="1">
      <c r="A55" s="93"/>
      <c r="B55" s="93"/>
      <c r="C55" s="94"/>
      <c r="D55" s="94"/>
      <c r="E55" s="146">
        <f>+E48-E53</f>
        <v>3590</v>
      </c>
      <c r="F55" s="96"/>
      <c r="G55" s="97" t="s">
        <v>238</v>
      </c>
      <c r="H55" s="98"/>
      <c r="I55" s="98"/>
      <c r="J55" s="98" t="s">
        <v>239</v>
      </c>
      <c r="K55" s="152">
        <f>O48</f>
        <v>100</v>
      </c>
      <c r="L55" s="153" t="s">
        <v>240</v>
      </c>
      <c r="M55" s="152">
        <f>O53</f>
        <v>0</v>
      </c>
      <c r="N55" s="154"/>
      <c r="O55" s="155">
        <f>SUM(K55-M55)</f>
        <v>100</v>
      </c>
      <c r="P55" s="79"/>
    </row>
    <row r="56" spans="1:16" s="82" customFormat="1" ht="12" customHeight="1" thickTop="1">
      <c r="A56" s="118"/>
      <c r="B56" s="118"/>
      <c r="C56" s="89"/>
      <c r="D56" s="89"/>
      <c r="E56" s="119"/>
      <c r="G56" s="111"/>
      <c r="H56" s="79"/>
      <c r="I56" s="79"/>
      <c r="J56" s="79"/>
      <c r="K56" s="120"/>
      <c r="L56" s="120"/>
      <c r="M56" s="81"/>
      <c r="N56" s="81"/>
      <c r="O56" s="134"/>
      <c r="P56" s="79"/>
    </row>
    <row r="57" spans="1:16" ht="18" customHeight="1">
      <c r="A57" s="156">
        <f>+E55/0.35</f>
        <v>10257.142857142859</v>
      </c>
      <c r="B57" s="157" t="s">
        <v>225</v>
      </c>
      <c r="C57" s="158">
        <v>0.35</v>
      </c>
      <c r="D57" s="159" t="s">
        <v>226</v>
      </c>
      <c r="E57" s="156">
        <f>+E55</f>
        <v>3590</v>
      </c>
      <c r="G57" s="160" t="s">
        <v>241</v>
      </c>
      <c r="H57" s="68"/>
      <c r="I57" s="68"/>
      <c r="J57" s="68"/>
      <c r="K57" s="161" t="e">
        <f>O55/M57</f>
        <v>#DIV/0!</v>
      </c>
      <c r="L57" s="134"/>
      <c r="M57" s="162"/>
      <c r="N57" s="69"/>
      <c r="O57" s="161" t="e">
        <f>PRODUCT(K57,M57)</f>
        <v>#DIV/0!</v>
      </c>
      <c r="P57" s="68"/>
    </row>
    <row r="58" spans="1:16" s="82" customFormat="1" ht="12" customHeight="1">
      <c r="A58" s="163" t="s">
        <v>242</v>
      </c>
      <c r="B58" s="89"/>
      <c r="C58" s="164" t="s">
        <v>243</v>
      </c>
      <c r="D58" s="89"/>
      <c r="E58" s="71" t="s">
        <v>244</v>
      </c>
      <c r="G58" s="165" t="s">
        <v>245</v>
      </c>
      <c r="H58" s="79"/>
      <c r="I58" s="79"/>
      <c r="J58" s="79"/>
      <c r="K58" s="166" t="s">
        <v>244</v>
      </c>
      <c r="L58" s="167" t="s">
        <v>246</v>
      </c>
      <c r="M58" s="166" t="s">
        <v>243</v>
      </c>
      <c r="N58" s="166" t="s">
        <v>226</v>
      </c>
      <c r="O58" s="168" t="s">
        <v>247</v>
      </c>
      <c r="P58" s="79"/>
    </row>
    <row r="59" spans="1:16" s="82" customFormat="1" ht="12" customHeight="1">
      <c r="A59" s="191" t="s">
        <v>248</v>
      </c>
      <c r="B59" s="191"/>
      <c r="C59" s="191"/>
      <c r="D59" s="191"/>
      <c r="E59" s="191"/>
      <c r="G59" s="79"/>
      <c r="H59" s="79"/>
      <c r="I59" s="79"/>
      <c r="J59" s="79"/>
      <c r="K59" s="81"/>
      <c r="L59" s="81"/>
      <c r="M59" s="81"/>
      <c r="N59" s="81"/>
      <c r="O59" s="169"/>
      <c r="P59" s="79"/>
    </row>
    <row r="60" spans="1:16" s="82" customFormat="1" ht="12" customHeight="1" thickBot="1">
      <c r="A60" s="170"/>
      <c r="B60" s="89"/>
      <c r="C60" s="77"/>
      <c r="D60" s="89"/>
      <c r="E60" s="77"/>
      <c r="G60" s="79"/>
      <c r="H60" s="79"/>
      <c r="I60" s="79"/>
      <c r="J60" s="79"/>
      <c r="K60" s="81"/>
      <c r="L60" s="81"/>
      <c r="M60" s="81"/>
      <c r="N60" s="81"/>
      <c r="O60" s="169"/>
      <c r="P60" s="79"/>
    </row>
    <row r="61" spans="1:16" s="82" customFormat="1" ht="12" customHeight="1" thickBot="1">
      <c r="A61" s="125">
        <f>A57</f>
        <v>10257.142857142859</v>
      </c>
      <c r="B61" s="119" t="s">
        <v>246</v>
      </c>
      <c r="C61" s="171" t="s">
        <v>249</v>
      </c>
      <c r="D61" s="89" t="s">
        <v>226</v>
      </c>
      <c r="E61" s="172">
        <v>921.42</v>
      </c>
      <c r="G61" s="111" t="s">
        <v>250</v>
      </c>
      <c r="H61" s="79"/>
      <c r="I61" s="79"/>
      <c r="J61" s="79"/>
      <c r="K61" s="116" t="e">
        <f>K57</f>
        <v>#DIV/0!</v>
      </c>
      <c r="L61" s="134" t="s">
        <v>246</v>
      </c>
      <c r="M61" s="117">
        <f>O8</f>
        <v>0</v>
      </c>
      <c r="N61" s="81" t="s">
        <v>226</v>
      </c>
      <c r="O61" s="173" t="e">
        <f>K61/M61</f>
        <v>#DIV/0!</v>
      </c>
      <c r="P61" s="79"/>
    </row>
    <row r="62" spans="1:16" s="82" customFormat="1" ht="12" customHeight="1">
      <c r="A62" s="119"/>
      <c r="B62" s="119"/>
      <c r="C62" s="89"/>
      <c r="D62" s="89"/>
      <c r="E62" s="119"/>
      <c r="G62" s="111"/>
      <c r="H62" s="79"/>
      <c r="I62" s="79"/>
      <c r="J62" s="79"/>
      <c r="K62" s="174" t="s">
        <v>247</v>
      </c>
      <c r="L62" s="167" t="s">
        <v>246</v>
      </c>
      <c r="M62" s="175" t="s">
        <v>251</v>
      </c>
      <c r="N62" s="166" t="s">
        <v>226</v>
      </c>
      <c r="O62" s="192" t="s">
        <v>252</v>
      </c>
      <c r="P62" s="79"/>
    </row>
    <row r="63" spans="1:16" s="82" customFormat="1" ht="12" customHeight="1">
      <c r="A63" s="119"/>
      <c r="B63" s="119"/>
      <c r="C63" s="89"/>
      <c r="D63" s="89"/>
      <c r="E63" s="119"/>
      <c r="G63" s="111"/>
      <c r="H63" s="79"/>
      <c r="I63" s="79"/>
      <c r="J63" s="79"/>
      <c r="K63" s="174"/>
      <c r="L63" s="167"/>
      <c r="M63" s="175"/>
      <c r="N63" s="166"/>
      <c r="O63" s="193"/>
      <c r="P63" s="79"/>
    </row>
    <row r="64" spans="1:16" s="82" customFormat="1" ht="12" customHeight="1" thickBot="1">
      <c r="A64" s="93"/>
      <c r="B64" s="93"/>
      <c r="C64" s="94"/>
      <c r="D64" s="94"/>
      <c r="E64" s="95"/>
      <c r="F64" s="96"/>
      <c r="G64" s="97"/>
      <c r="H64" s="98"/>
      <c r="I64" s="98"/>
      <c r="J64" s="98"/>
      <c r="K64" s="99"/>
      <c r="L64" s="99"/>
      <c r="M64" s="100"/>
      <c r="N64" s="100"/>
      <c r="O64" s="101"/>
      <c r="P64" s="79"/>
    </row>
    <row r="65" spans="1:16" s="82" customFormat="1" ht="12" customHeight="1" thickTop="1">
      <c r="A65" s="176"/>
      <c r="B65" s="176"/>
      <c r="C65" s="140"/>
      <c r="D65" s="140"/>
      <c r="E65" s="177"/>
      <c r="G65" s="147"/>
      <c r="K65" s="176"/>
      <c r="L65" s="176"/>
      <c r="M65" s="140"/>
      <c r="N65" s="140"/>
      <c r="O65" s="177"/>
      <c r="P65" s="79"/>
    </row>
  </sheetData>
  <mergeCells count="20">
    <mergeCell ref="A59:E59"/>
    <mergeCell ref="O62:O63"/>
    <mergeCell ref="H32:I32"/>
    <mergeCell ref="H34:I34"/>
    <mergeCell ref="H35:I35"/>
    <mergeCell ref="H36:I36"/>
    <mergeCell ref="H37:I37"/>
    <mergeCell ref="H38:I38"/>
    <mergeCell ref="H31:I31"/>
    <mergeCell ref="G1:I1"/>
    <mergeCell ref="H2:I2"/>
    <mergeCell ref="H3:I3"/>
    <mergeCell ref="H4:I4"/>
    <mergeCell ref="H5:I5"/>
    <mergeCell ref="H6:I6"/>
    <mergeCell ref="H7:I7"/>
    <mergeCell ref="H8:I8"/>
    <mergeCell ref="H10:I10"/>
    <mergeCell ref="H29:I29"/>
    <mergeCell ref="H30:I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workbookViewId="0">
      <selection activeCell="C12" sqref="C12"/>
    </sheetView>
  </sheetViews>
  <sheetFormatPr defaultRowHeight="12.75"/>
  <cols>
    <col min="1" max="1" width="47.5703125" bestFit="1" customWidth="1"/>
    <col min="2" max="2" width="12.85546875" bestFit="1" customWidth="1"/>
    <col min="3" max="3" width="12.42578125" customWidth="1"/>
  </cols>
  <sheetData>
    <row r="1" spans="1:9" ht="15.75">
      <c r="A1" s="4" t="s">
        <v>103</v>
      </c>
      <c r="B1" s="2"/>
      <c r="C1" s="5"/>
      <c r="D1" s="30"/>
      <c r="E1" s="31"/>
      <c r="F1" s="31"/>
      <c r="G1" s="31"/>
      <c r="H1" s="31"/>
    </row>
    <row r="2" spans="1:9" ht="15.75">
      <c r="A2" s="4"/>
      <c r="B2" s="2"/>
      <c r="C2" s="5"/>
      <c r="D2" s="6"/>
    </row>
    <row r="3" spans="1:9" ht="15.75">
      <c r="A3" s="2" t="s">
        <v>20</v>
      </c>
      <c r="B3" s="2"/>
      <c r="C3" s="32"/>
      <c r="D3" s="6"/>
      <c r="E3" s="31"/>
      <c r="F3" s="31"/>
      <c r="G3" s="31"/>
      <c r="H3" s="31"/>
      <c r="I3" s="31"/>
    </row>
    <row r="4" spans="1:9" ht="15.75">
      <c r="A4" s="2" t="s">
        <v>104</v>
      </c>
      <c r="B4" s="2"/>
      <c r="C4" s="33">
        <v>0.33</v>
      </c>
      <c r="D4" s="11"/>
      <c r="E4" s="31"/>
      <c r="F4" s="31"/>
      <c r="G4" s="31"/>
      <c r="H4" s="31"/>
      <c r="I4" s="31"/>
    </row>
    <row r="5" spans="1:9" ht="15.75">
      <c r="A5" s="2" t="s">
        <v>105</v>
      </c>
      <c r="B5" s="2"/>
      <c r="C5" s="32">
        <f>C3/C4</f>
        <v>0</v>
      </c>
      <c r="D5" s="6"/>
      <c r="E5" s="31"/>
      <c r="F5" s="31"/>
      <c r="G5" s="31"/>
      <c r="H5" s="31"/>
      <c r="I5" s="31"/>
    </row>
    <row r="6" spans="1:9" ht="15.75">
      <c r="A6" s="2" t="s">
        <v>21</v>
      </c>
      <c r="B6" s="2"/>
      <c r="C6" s="34" t="e">
        <f>#REF!</f>
        <v>#REF!</v>
      </c>
      <c r="D6" s="6"/>
      <c r="E6" s="31"/>
      <c r="F6" s="31"/>
      <c r="G6" s="31"/>
      <c r="H6" s="31"/>
      <c r="I6" s="31"/>
    </row>
    <row r="7" spans="1:9" ht="15.75">
      <c r="A7" s="35" t="s">
        <v>22</v>
      </c>
      <c r="B7" s="36"/>
      <c r="C7" s="37" t="e">
        <f>C3/C6</f>
        <v>#REF!</v>
      </c>
      <c r="D7" s="6"/>
      <c r="E7" s="31"/>
      <c r="F7" s="31"/>
      <c r="G7" s="31"/>
      <c r="H7" s="31"/>
      <c r="I7" s="31"/>
    </row>
    <row r="8" spans="1:9" ht="15.75">
      <c r="A8" s="2"/>
      <c r="B8" s="2"/>
      <c r="C8" s="38"/>
      <c r="D8" s="6"/>
      <c r="E8" s="31"/>
      <c r="F8" s="31"/>
      <c r="G8" s="31"/>
      <c r="H8" s="31"/>
      <c r="I8" s="31"/>
    </row>
    <row r="9" spans="1:9" ht="15.75">
      <c r="A9" s="4" t="s">
        <v>120</v>
      </c>
      <c r="B9" s="2"/>
      <c r="C9" s="38"/>
      <c r="D9" s="6"/>
      <c r="E9" s="31"/>
      <c r="F9" s="31"/>
      <c r="G9" s="31"/>
      <c r="H9" s="31"/>
      <c r="I9" s="31"/>
    </row>
    <row r="10" spans="1:9" ht="15.75">
      <c r="A10" s="39" t="s">
        <v>106</v>
      </c>
      <c r="B10" s="40"/>
      <c r="C10" s="41" t="e">
        <f>C5/C6</f>
        <v>#REF!</v>
      </c>
      <c r="D10" s="6"/>
      <c r="E10" s="31"/>
      <c r="F10" s="31"/>
      <c r="G10" s="31"/>
      <c r="H10" s="31"/>
      <c r="I10" s="31"/>
    </row>
    <row r="11" spans="1:9" ht="16.5" thickBot="1">
      <c r="A11" s="2" t="s">
        <v>107</v>
      </c>
      <c r="B11" s="2"/>
      <c r="C11" s="10">
        <v>22</v>
      </c>
      <c r="D11" s="6"/>
      <c r="E11" s="31"/>
      <c r="F11" s="31"/>
      <c r="G11" s="31"/>
      <c r="H11" s="31"/>
      <c r="I11" s="31"/>
    </row>
    <row r="12" spans="1:9" ht="16.5" thickBot="1">
      <c r="A12" s="2" t="s">
        <v>108</v>
      </c>
      <c r="B12" s="2"/>
      <c r="C12" s="42" t="e">
        <f>C10/C11</f>
        <v>#REF!</v>
      </c>
      <c r="D12" s="6"/>
      <c r="E12" s="31"/>
      <c r="F12" s="31"/>
      <c r="G12" s="31"/>
      <c r="H12" s="31"/>
      <c r="I12" s="31"/>
    </row>
    <row r="14" spans="1:9" ht="77.25" customHeight="1">
      <c r="A14" s="195" t="s">
        <v>126</v>
      </c>
      <c r="B14" s="195"/>
      <c r="C14" s="195"/>
      <c r="D14" s="195"/>
      <c r="E14" s="195"/>
      <c r="F14" s="195"/>
      <c r="G14" s="195"/>
      <c r="H14" s="196"/>
    </row>
    <row r="15" spans="1:9" ht="15.75">
      <c r="A15" s="4"/>
      <c r="B15" s="2"/>
      <c r="C15" s="22"/>
      <c r="D15" s="6"/>
      <c r="E15" s="2"/>
      <c r="F15" s="50"/>
    </row>
    <row r="16" spans="1:9" ht="15.75">
      <c r="A16" s="2"/>
      <c r="B16" s="51"/>
      <c r="C16" s="52"/>
      <c r="D16" s="6"/>
      <c r="E16" s="2"/>
      <c r="F16" s="50"/>
    </row>
    <row r="17" spans="1:6" ht="15">
      <c r="A17" s="2"/>
      <c r="B17" s="6"/>
      <c r="C17" s="52"/>
      <c r="D17" s="6"/>
      <c r="E17" s="2"/>
      <c r="F17" s="50"/>
    </row>
    <row r="18" spans="1:6" ht="15">
      <c r="A18" s="2"/>
      <c r="B18" s="6"/>
      <c r="C18" s="52"/>
      <c r="D18" s="6"/>
      <c r="E18" s="2"/>
      <c r="F18" s="50"/>
    </row>
    <row r="19" spans="1:6" ht="15.75">
      <c r="A19" s="2"/>
      <c r="B19" s="53"/>
      <c r="C19" s="52"/>
      <c r="D19" s="6"/>
      <c r="E19" s="2"/>
      <c r="F19" s="50"/>
    </row>
    <row r="20" spans="1:6" ht="15">
      <c r="A20" s="2"/>
      <c r="B20" s="6"/>
      <c r="C20" s="52"/>
      <c r="D20" s="6"/>
      <c r="E20" s="2"/>
      <c r="F20" s="50"/>
    </row>
    <row r="21" spans="1:6" ht="15">
      <c r="A21" s="2"/>
      <c r="B21" s="2"/>
      <c r="C21" s="23"/>
      <c r="D21" s="6"/>
      <c r="E21" s="2"/>
      <c r="F21" s="50"/>
    </row>
    <row r="22" spans="1:6" ht="15.75">
      <c r="A22" s="2"/>
      <c r="B22" s="54"/>
      <c r="C22" s="52"/>
      <c r="D22" s="6"/>
      <c r="E22" s="2"/>
      <c r="F22" s="50"/>
    </row>
    <row r="23" spans="1:6" ht="15">
      <c r="A23" s="2"/>
      <c r="B23" s="6"/>
      <c r="C23" s="52"/>
      <c r="D23" s="6"/>
      <c r="E23" s="2"/>
      <c r="F23" s="50"/>
    </row>
    <row r="24" spans="1:6" ht="15">
      <c r="A24" s="2"/>
      <c r="B24" s="2"/>
      <c r="C24" s="23"/>
      <c r="D24" s="6"/>
      <c r="E24" s="2"/>
      <c r="F24" s="50"/>
    </row>
    <row r="25" spans="1:6" ht="15.75">
      <c r="A25" s="12"/>
      <c r="B25" s="53"/>
      <c r="C25" s="52"/>
      <c r="D25" s="6"/>
      <c r="E25" s="2"/>
      <c r="F25" s="50"/>
    </row>
    <row r="26" spans="1:6" ht="15">
      <c r="A26" s="2"/>
      <c r="B26" s="6"/>
      <c r="C26" s="52"/>
      <c r="D26" s="6"/>
      <c r="E26" s="2"/>
      <c r="F26" s="50"/>
    </row>
    <row r="28" spans="1:6" ht="69" customHeight="1"/>
  </sheetData>
  <mergeCells count="1">
    <mergeCell ref="A14:H14"/>
  </mergeCells>
  <phoneticPr fontId="15" type="noConversion"/>
  <pageMargins left="0.75" right="0.75" top="1" bottom="1" header="0.5" footer="0.5"/>
  <pageSetup orientation="portrait" r:id="rId1"/>
  <headerFooter alignWithMargins="0">
    <oddHeader>&amp;LW. D. Boyce Council&amp;CPopcorn Sale&amp;RBoy Scouts of America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13"/>
  <sheetViews>
    <sheetView workbookViewId="0">
      <selection activeCell="A21" sqref="A21"/>
    </sheetView>
  </sheetViews>
  <sheetFormatPr defaultRowHeight="12.75"/>
  <cols>
    <col min="1" max="1" width="71.5703125" customWidth="1"/>
  </cols>
  <sheetData>
    <row r="3" spans="1:1" ht="26.25">
      <c r="A3" s="43" t="s">
        <v>109</v>
      </c>
    </row>
    <row r="4" spans="1:1" ht="10.5" customHeight="1"/>
    <row r="5" spans="1:1" ht="63.75">
      <c r="A5" s="44" t="s">
        <v>134</v>
      </c>
    </row>
    <row r="7" spans="1:1" ht="25.5">
      <c r="A7" s="44" t="s">
        <v>110</v>
      </c>
    </row>
    <row r="9" spans="1:1" ht="25.5">
      <c r="A9" s="44" t="s">
        <v>111</v>
      </c>
    </row>
    <row r="11" spans="1:1">
      <c r="A11" s="45" t="s">
        <v>113</v>
      </c>
    </row>
    <row r="13" spans="1:1">
      <c r="A13" s="45" t="s">
        <v>112</v>
      </c>
    </row>
  </sheetData>
  <phoneticPr fontId="15" type="noConversion"/>
  <pageMargins left="0.75" right="0.75" top="1" bottom="1" header="0.5" footer="0.5"/>
  <pageSetup orientation="portrait" r:id="rId1"/>
  <headerFooter alignWithMargins="0">
    <oddHeader>&amp;LW. D. Boyce Council&amp;CCommunication Plan&amp;RBoy Scouts of America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tabSelected="1" workbookViewId="0">
      <selection activeCell="F17" sqref="F17"/>
    </sheetView>
  </sheetViews>
  <sheetFormatPr defaultColWidth="12.42578125" defaultRowHeight="20.25"/>
  <cols>
    <col min="1" max="1" width="74.85546875" style="9" customWidth="1"/>
    <col min="2" max="16384" width="12.42578125" style="9"/>
  </cols>
  <sheetData>
    <row r="1" spans="1:1" ht="57">
      <c r="A1" s="49" t="s">
        <v>119</v>
      </c>
    </row>
    <row r="3" spans="1:1">
      <c r="A3" s="9" t="s">
        <v>127</v>
      </c>
    </row>
    <row r="4" spans="1:1">
      <c r="A4" s="9" t="s">
        <v>61</v>
      </c>
    </row>
    <row r="5" spans="1:1">
      <c r="A5" s="9" t="s">
        <v>62</v>
      </c>
    </row>
    <row r="7" spans="1:1">
      <c r="A7" s="47" t="s">
        <v>116</v>
      </c>
    </row>
    <row r="8" spans="1:1">
      <c r="A8" s="46" t="s">
        <v>114</v>
      </c>
    </row>
    <row r="9" spans="1:1">
      <c r="A9" s="46" t="s">
        <v>115</v>
      </c>
    </row>
    <row r="10" spans="1:1" ht="39.75" customHeight="1">
      <c r="A10" s="46" t="s">
        <v>117</v>
      </c>
    </row>
    <row r="11" spans="1:1" ht="40.5">
      <c r="A11" s="46" t="s">
        <v>118</v>
      </c>
    </row>
    <row r="13" spans="1:1" ht="101.25">
      <c r="A13" s="49" t="s">
        <v>121</v>
      </c>
    </row>
    <row r="14" spans="1:1">
      <c r="A14" s="49"/>
    </row>
    <row r="15" spans="1:1" ht="75">
      <c r="A15" s="48" t="s">
        <v>122</v>
      </c>
    </row>
  </sheetData>
  <phoneticPr fontId="0" type="noConversion"/>
  <pageMargins left="0.75" right="0.75" top="1" bottom="1" header="0.5" footer="0.5"/>
  <pageSetup orientation="portrait" r:id="rId1"/>
  <headerFooter alignWithMargins="0">
    <oddHeader>&amp;LW. D. Boyce Council&amp;CWrap Up&amp;RBoy Scouts of America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Brainstorming</vt:lpstr>
      <vt:lpstr>2. Calendar</vt:lpstr>
      <vt:lpstr>3. Leadership Development</vt:lpstr>
      <vt:lpstr>4. Budgets</vt:lpstr>
      <vt:lpstr>5. Program Funds</vt:lpstr>
      <vt:lpstr>6. Communication Plan</vt:lpstr>
      <vt:lpstr>7.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Keys</dc:creator>
  <cp:lastModifiedBy>MH</cp:lastModifiedBy>
  <cp:lastPrinted>2011-05-05T16:09:15Z</cp:lastPrinted>
  <dcterms:created xsi:type="dcterms:W3CDTF">2004-01-18T16:32:20Z</dcterms:created>
  <dcterms:modified xsi:type="dcterms:W3CDTF">2023-04-09T22:15:44Z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igned To">
    <vt:lpwstr>opad</vt:lpwstr>
  </property>
  <property fmtid="{D5CDD505-2E9C-101B-9397-08002B2CF9AE}" pid="3" name="Approval Level">
    <vt:lpwstr>050715r</vt:lpwstr>
  </property>
</Properties>
</file>