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MH\Dropbox\District Commissioner\Annual Planning\2023-2024 Annual Planning\"/>
    </mc:Choice>
  </mc:AlternateContent>
  <xr:revisionPtr revIDLastSave="0" documentId="8_{2753806B-F2DA-49D4-89A7-4615E8C9CA23}" xr6:coauthVersionLast="47" xr6:coauthVersionMax="47" xr10:uidLastSave="{00000000-0000-0000-0000-000000000000}"/>
  <bookViews>
    <workbookView xWindow="-105" yWindow="0" windowWidth="19410" windowHeight="20985" firstSheet="3" activeTab="6"/>
  </bookViews>
  <sheets>
    <sheet name="Introduction" sheetId="43" r:id="rId1"/>
    <sheet name="Pack Leadership Inventory" sheetId="41" r:id="rId2"/>
    <sheet name="Brainstorm" sheetId="3" r:id="rId3"/>
    <sheet name="Calendar" sheetId="44" r:id="rId4"/>
    <sheet name="Budget" sheetId="45" r:id="rId5"/>
    <sheet name="Popcorn Goal" sheetId="32" r:id="rId6"/>
    <sheet name="Sample Pack Incentive Template" sheetId="40" r:id="rId7"/>
  </sheets>
  <definedNames>
    <definedName name="Adults" localSheetId="4">Budget!$O$9</definedName>
    <definedName name="Cubs" localSheetId="4">Budget!$O$8</definedName>
    <definedName name="_xlnm.Print_Area" localSheetId="2">Brainstorm!$A$1:$F$48</definedName>
    <definedName name="_xlnm.Print_Area" localSheetId="0">Introduction!$A$1:$J$35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0" i="45" l="1"/>
  <c r="M61" i="45"/>
  <c r="O61" i="45"/>
  <c r="E60" i="45"/>
  <c r="M59" i="45"/>
  <c r="O59" i="45"/>
  <c r="O62" i="45" s="1"/>
  <c r="M64" i="45" s="1"/>
  <c r="E59" i="45"/>
  <c r="E62" i="45"/>
  <c r="A59" i="45"/>
  <c r="M54" i="45"/>
  <c r="O54" i="45"/>
  <c r="E54" i="45"/>
  <c r="M53" i="45"/>
  <c r="O53" i="45"/>
  <c r="E53" i="45"/>
  <c r="M52" i="45"/>
  <c r="O52" i="45"/>
  <c r="E52" i="45"/>
  <c r="E50" i="45"/>
  <c r="M48" i="45"/>
  <c r="O48" i="45"/>
  <c r="E48" i="45"/>
  <c r="O45" i="45"/>
  <c r="E45" i="45"/>
  <c r="O44" i="45"/>
  <c r="E44" i="45"/>
  <c r="O43" i="45"/>
  <c r="E43" i="45"/>
  <c r="O42" i="45"/>
  <c r="E42" i="45"/>
  <c r="O41" i="45"/>
  <c r="E41" i="45"/>
  <c r="M38" i="45"/>
  <c r="O38" i="45"/>
  <c r="M37" i="45"/>
  <c r="O37" i="45"/>
  <c r="E37" i="45"/>
  <c r="M36" i="45"/>
  <c r="O36" i="45"/>
  <c r="E36" i="45"/>
  <c r="M35" i="45"/>
  <c r="O35" i="45"/>
  <c r="E35" i="45"/>
  <c r="M32" i="45"/>
  <c r="O32" i="45"/>
  <c r="E32" i="45"/>
  <c r="M31" i="45"/>
  <c r="O31" i="45"/>
  <c r="E31" i="45"/>
  <c r="M30" i="45"/>
  <c r="O30" i="45"/>
  <c r="E30" i="45"/>
  <c r="O29" i="45"/>
  <c r="E29" i="45"/>
  <c r="M27" i="45"/>
  <c r="O27" i="45"/>
  <c r="E27" i="45"/>
  <c r="M25" i="45"/>
  <c r="O25" i="45"/>
  <c r="E25" i="45"/>
  <c r="M23" i="45"/>
  <c r="O23" i="45"/>
  <c r="E23" i="45"/>
  <c r="E56" i="45"/>
  <c r="E64" i="45"/>
  <c r="M19" i="45"/>
  <c r="O19" i="45"/>
  <c r="E19" i="45"/>
  <c r="E17" i="45"/>
  <c r="M15" i="45"/>
  <c r="O15" i="45"/>
  <c r="E15" i="45"/>
  <c r="C7" i="32"/>
  <c r="C5" i="32"/>
  <c r="C10" i="32"/>
  <c r="C12" i="32"/>
  <c r="E66" i="45"/>
  <c r="A66" i="45"/>
  <c r="A70" i="45"/>
  <c r="O56" i="45" l="1"/>
  <c r="K64" i="45" s="1"/>
  <c r="O64" i="45" s="1"/>
  <c r="K66" i="45" s="1"/>
  <c r="O66" i="45" s="1"/>
  <c r="K70" i="45" l="1"/>
  <c r="O70" i="45" s="1"/>
</calcChain>
</file>

<file path=xl/sharedStrings.xml><?xml version="1.0" encoding="utf-8"?>
<sst xmlns="http://schemas.openxmlformats.org/spreadsheetml/2006/main" count="362" uniqueCount="231">
  <si>
    <t>Look for more updates at www.wdboyce.org or at program kickoff and district roundtables.</t>
  </si>
  <si>
    <t>Family Picnic</t>
  </si>
  <si>
    <t>How To Fund Your Program</t>
  </si>
  <si>
    <t>**Please refer to the Program Planning Calendar for your district specific activities</t>
  </si>
  <si>
    <t>Per Scout Popcorn Sale Goal</t>
  </si>
  <si>
    <t xml:space="preserve">Popcorn Sale Commission </t>
  </si>
  <si>
    <t>Average Popcorn Container Cost</t>
  </si>
  <si>
    <t>Unit Popcorn Sale Goal</t>
  </si>
  <si>
    <t>Container Sale Goal Per Scout</t>
  </si>
  <si>
    <t>August</t>
  </si>
  <si>
    <t>Pack Activities</t>
  </si>
  <si>
    <t>Outdoor experiences</t>
  </si>
  <si>
    <t>Service Projects</t>
  </si>
  <si>
    <t>Recruiting Activities</t>
  </si>
  <si>
    <t>Community Awareness</t>
  </si>
  <si>
    <t>Pinewood Derby</t>
  </si>
  <si>
    <t>Rocket building and launches</t>
  </si>
  <si>
    <t>Parade</t>
  </si>
  <si>
    <t>Scouting for Food</t>
  </si>
  <si>
    <t>Fall family camping</t>
  </si>
  <si>
    <t>Spring family camping</t>
  </si>
  <si>
    <t>Holiday Party</t>
  </si>
  <si>
    <t>Special October bring a friend activity</t>
  </si>
  <si>
    <t>Spring recruiting activity</t>
  </si>
  <si>
    <t>Halloween Party</t>
  </si>
  <si>
    <t>Nature Hike</t>
  </si>
  <si>
    <t>Charter Partner service project</t>
  </si>
  <si>
    <t>Free</t>
  </si>
  <si>
    <t>Estimated Cost</t>
  </si>
  <si>
    <t>January</t>
  </si>
  <si>
    <t>March</t>
  </si>
  <si>
    <t>April</t>
  </si>
  <si>
    <t>May</t>
  </si>
  <si>
    <t>September</t>
  </si>
  <si>
    <t>October</t>
  </si>
  <si>
    <t>November</t>
  </si>
  <si>
    <t>December</t>
  </si>
  <si>
    <t>February</t>
  </si>
  <si>
    <t>Cost</t>
  </si>
  <si>
    <t>Other Expenses</t>
  </si>
  <si>
    <t>Total</t>
  </si>
  <si>
    <t>Pack Leaders</t>
  </si>
  <si>
    <t>Income Needed</t>
  </si>
  <si>
    <t>Number of Scouts</t>
  </si>
  <si>
    <t>Cost of Scouting Per Scout</t>
  </si>
  <si>
    <t>Scout Sunday or Scout Sabbath</t>
  </si>
  <si>
    <t>Council / District Activities</t>
  </si>
  <si>
    <t xml:space="preserve">Rain Gutter Regatta </t>
  </si>
  <si>
    <t>Wood Badge (Advanced Training for all Scouting Leaders)</t>
  </si>
  <si>
    <t>Fishing event</t>
  </si>
  <si>
    <t>Nature hike</t>
  </si>
  <si>
    <t xml:space="preserve">Disability Awareness activity </t>
  </si>
  <si>
    <t>Adults</t>
  </si>
  <si>
    <t>Popcorn Needed to Cover Year of Scouting</t>
  </si>
  <si>
    <t>Pack provides the family:</t>
  </si>
  <si>
    <t>Pack Leadership Inventory</t>
  </si>
  <si>
    <t>Position</t>
  </si>
  <si>
    <t>Name</t>
  </si>
  <si>
    <t>Phone</t>
  </si>
  <si>
    <t>Email</t>
  </si>
  <si>
    <t>Asst. Cubmaster</t>
  </si>
  <si>
    <t>Asst. Tiger Den Leader</t>
  </si>
  <si>
    <t>Asst. Wolf Den Leader</t>
  </si>
  <si>
    <t>Secretary</t>
  </si>
  <si>
    <t>Treasurer</t>
  </si>
  <si>
    <t>Advancement Coorinator</t>
  </si>
  <si>
    <t>Popcorn Coordinator</t>
  </si>
  <si>
    <t>Outdoor Activity Coordinator</t>
  </si>
  <si>
    <t>Membership Coordinator</t>
  </si>
  <si>
    <t>Friends of Scouting Coordinator</t>
  </si>
  <si>
    <t>Service Champion (adopt-a-school)</t>
  </si>
  <si>
    <t>Program Activities (Listed Below)</t>
  </si>
  <si>
    <t>University of Scouting (great training for leaders)</t>
  </si>
  <si>
    <t>Arrow of Light Den Leader</t>
  </si>
  <si>
    <t>Asst. Arrow of Light Den Leader</t>
  </si>
  <si>
    <t>Asst. Webelos Den Leader</t>
  </si>
  <si>
    <t xml:space="preserve">Sample Incentive Plan (For Cash Option Units) </t>
  </si>
  <si>
    <t xml:space="preserve">A common question, surrounding the Popcorn Season Unit fundraiser, is how to keep Scout Families motivated throughout the Popcorn Season.  </t>
  </si>
  <si>
    <r>
      <t xml:space="preserve">Use the below sample Incentive Plan, and modify it to fit your Unit and your Scout Families. 
</t>
    </r>
    <r>
      <rPr>
        <b/>
        <sz val="11"/>
        <color indexed="8"/>
        <rFont val="Calibri"/>
        <family val="2"/>
      </rPr>
      <t xml:space="preserve">A GREAT Incentive Plan: </t>
    </r>
    <r>
      <rPr>
        <sz val="11"/>
        <color indexed="8"/>
        <rFont val="Calibri"/>
        <family val="2"/>
      </rPr>
      <t xml:space="preserve">
      - </t>
    </r>
    <r>
      <rPr>
        <b/>
        <sz val="11"/>
        <color indexed="8"/>
        <rFont val="Calibri"/>
        <family val="2"/>
      </rPr>
      <t>Motivates</t>
    </r>
    <r>
      <rPr>
        <sz val="11"/>
        <color indexed="8"/>
        <rFont val="Calibri"/>
        <family val="2"/>
      </rPr>
      <t xml:space="preserve"> Scouts and Scout Familes to EARN their own way with Popcorn Sales
      - </t>
    </r>
    <r>
      <rPr>
        <b/>
        <sz val="11"/>
        <color indexed="8"/>
        <rFont val="Calibri"/>
        <family val="2"/>
      </rPr>
      <t>Rewards</t>
    </r>
    <r>
      <rPr>
        <sz val="11"/>
        <color indexed="8"/>
        <rFont val="Calibri"/>
        <family val="2"/>
      </rPr>
      <t xml:space="preserve"> Scouts and Scout Families for their efforts with Popcorn Sales 
      - </t>
    </r>
    <r>
      <rPr>
        <b/>
        <sz val="11"/>
        <color indexed="8"/>
        <rFont val="Calibri"/>
        <family val="2"/>
      </rPr>
      <t>Offsets</t>
    </r>
    <r>
      <rPr>
        <sz val="11"/>
        <color indexed="8"/>
        <rFont val="Calibri"/>
        <family val="2"/>
      </rPr>
      <t xml:space="preserve"> the costs associated with the Scouting Program that your Unit creates (i.e. camp, pinewood derby, Blue &amp; Gold celebrations, advancement awards, etc. </t>
    </r>
  </si>
  <si>
    <t>Total Sales</t>
  </si>
  <si>
    <t>Unit Earns
(Commission)</t>
  </si>
  <si>
    <t>Unit Returns ($) to Scout Family</t>
  </si>
  <si>
    <t>* Unit Earns (Commission) based on actual Council Unit Avg. of 33%</t>
  </si>
  <si>
    <t>Single Week Adventure Camp</t>
  </si>
  <si>
    <t>Cub Scout Resident Camp</t>
  </si>
  <si>
    <t>Cub Scout Activity Days Spring and Fall</t>
  </si>
  <si>
    <t>Committee Chair:</t>
  </si>
  <si>
    <t>Phone #:</t>
  </si>
  <si>
    <t>Email:</t>
  </si>
  <si>
    <t>Meeting Day:</t>
  </si>
  <si>
    <t>Meeting Time:</t>
  </si>
  <si>
    <t>Normal Meeting Place:</t>
  </si>
  <si>
    <t>Activity Coordinator:</t>
  </si>
  <si>
    <t xml:space="preserve">Phone:  </t>
  </si>
  <si>
    <t>June</t>
  </si>
  <si>
    <t>July</t>
  </si>
  <si>
    <t>Cubmaster</t>
  </si>
  <si>
    <t>Assistant Cubmaster:</t>
  </si>
  <si>
    <t>Pack Activity:</t>
  </si>
  <si>
    <t>Pack Activity: District Event</t>
  </si>
  <si>
    <t>Committee  Meeting:</t>
  </si>
  <si>
    <t>Camp:</t>
  </si>
  <si>
    <t>Back to School:</t>
  </si>
  <si>
    <t>By participating in the pack annual popcorn sale, Scouts can earn a full year of Scouting fun, adventure and a trip to summer camp.  The annual popcorn sale is intended to be our one-time fundraiser.  We choose not to repeatedly ask parents to fund the program or have the Scouts participate in multiple fundraisers.  Your support as parents is vital to the success of our annual popcorn sale effort.</t>
  </si>
  <si>
    <t>Blue and Gold/Family Society presentation (February)</t>
  </si>
  <si>
    <t>Scouts Trash the Trash Day</t>
  </si>
  <si>
    <t xml:space="preserve">Fall Recruitment </t>
  </si>
  <si>
    <t xml:space="preserve">        COMPLETED SAMPLE</t>
  </si>
  <si>
    <t>Date budget completed:</t>
  </si>
  <si>
    <t>UNIT DETAIL</t>
  </si>
  <si>
    <t>Pack No.:</t>
  </si>
  <si>
    <t>District:</t>
  </si>
  <si>
    <t>Susquehanna</t>
  </si>
  <si>
    <t>Committee chairperson:</t>
  </si>
  <si>
    <t>Treasurer:</t>
  </si>
  <si>
    <t>Projected No. of Cub Scouts:</t>
  </si>
  <si>
    <t>Popcorn chairperson:</t>
  </si>
  <si>
    <t>Projected No. of Scouts:</t>
  </si>
  <si>
    <t>Projected No. of registered adults:</t>
  </si>
  <si>
    <t>Sample Pack Budget</t>
  </si>
  <si>
    <t>Budget</t>
  </si>
  <si>
    <t>Annual</t>
  </si>
  <si>
    <t>No. of</t>
  </si>
  <si>
    <t>Cost Per</t>
  </si>
  <si>
    <t>Scouts/</t>
  </si>
  <si>
    <t>Unit</t>
  </si>
  <si>
    <t>Cub Scouts/</t>
  </si>
  <si>
    <t>Scout/Unit</t>
  </si>
  <si>
    <t>PROGRAM EXPENSES</t>
  </si>
  <si>
    <t>Person</t>
  </si>
  <si>
    <t>Registration Fees</t>
  </si>
  <si>
    <t>Unit Charter Fee</t>
  </si>
  <si>
    <t>Scout Life</t>
  </si>
  <si>
    <t>Advancement</t>
  </si>
  <si>
    <t>Recognition</t>
  </si>
  <si>
    <t>Handbooks/Neckerchiefs</t>
  </si>
  <si>
    <t>One for each youth</t>
  </si>
  <si>
    <t>Thank-yous, veteran awards, etc.</t>
  </si>
  <si>
    <t>Special Events</t>
  </si>
  <si>
    <t>Special Activities</t>
  </si>
  <si>
    <t>Spring</t>
  </si>
  <si>
    <t>Fall</t>
  </si>
  <si>
    <t>Program Materials</t>
  </si>
  <si>
    <t xml:space="preserve"> </t>
  </si>
  <si>
    <t>Leader Basic Training</t>
  </si>
  <si>
    <t>x</t>
  </si>
  <si>
    <t>=</t>
  </si>
  <si>
    <t>Full Uniforms</t>
  </si>
  <si>
    <t>Reserve Fund</t>
  </si>
  <si>
    <t>Registration scholarships</t>
  </si>
  <si>
    <t>Contingency funds</t>
  </si>
  <si>
    <t>A) TOTAL UNIT BUDGETED PROGRAM EXPENSES</t>
  </si>
  <si>
    <t>INCOME</t>
  </si>
  <si>
    <t>Annual Dues</t>
  </si>
  <si>
    <t>Surplus From Prior Year</t>
  </si>
  <si>
    <t>B) INCOME SUBTOTAL</t>
  </si>
  <si>
    <t>C) TOTAL FUNDRAISING NEED (A minus B)</t>
  </si>
  <si>
    <t>A</t>
  </si>
  <si>
    <t>B</t>
  </si>
  <si>
    <t>Gross Sales</t>
  </si>
  <si>
    <t>Commission</t>
  </si>
  <si>
    <t>Need</t>
  </si>
  <si>
    <t>(Check with your local council for commission percentage and bonuses.)</t>
  </si>
  <si>
    <t xml:space="preserve"> / </t>
  </si>
  <si>
    <t>(+/- 35% includes qualifying for all bonus dollars)</t>
  </si>
  <si>
    <t>50 Cub Scouts</t>
  </si>
  <si>
    <t>PACK OPERATING BUDGET</t>
  </si>
  <si>
    <t>Cubmaster:</t>
  </si>
  <si>
    <t>Ideally, 100% of youth included in</t>
  </si>
  <si>
    <t>activity pins, belt loops, ranks,</t>
  </si>
  <si>
    <t>etc.</t>
  </si>
  <si>
    <t xml:space="preserve">   January</t>
  </si>
  <si>
    <t>Pinewood Derby -cars/awards/food</t>
  </si>
  <si>
    <t xml:space="preserve">   February</t>
  </si>
  <si>
    <t>Blue and Gold banquet</t>
  </si>
  <si>
    <t>Crossover</t>
  </si>
  <si>
    <t>Carols/Drinks/Dessert</t>
  </si>
  <si>
    <t>Camping</t>
  </si>
  <si>
    <t>Camp</t>
  </si>
  <si>
    <t>Cub Scout Day Camp</t>
  </si>
  <si>
    <t>Pack Contribution</t>
  </si>
  <si>
    <t>Webelos Resident Camp</t>
  </si>
  <si>
    <t>Ceremony supplies, crossover</t>
  </si>
  <si>
    <t>ceremonies, camping items,</t>
  </si>
  <si>
    <t>packmaster fee, etc.</t>
  </si>
  <si>
    <t>-</t>
  </si>
  <si>
    <t>Every Cub Scout in full uniform</t>
  </si>
  <si>
    <t xml:space="preserve">  $</t>
  </si>
  <si>
    <t>$</t>
  </si>
  <si>
    <t>Other Income Source - Crossover Commitment</t>
  </si>
  <si>
    <r>
      <t>POPCORN SALE PACK BUDGET</t>
    </r>
    <r>
      <rPr>
        <sz val="10"/>
        <rFont val="Times New Roman"/>
        <family val="1"/>
      </rPr>
      <t xml:space="preserve">  (Should equal C above)</t>
    </r>
  </si>
  <si>
    <t>Pack Goal</t>
  </si>
  <si>
    <t>POPCORN SALES GOAL PER CUB SCOUT</t>
  </si>
  <si>
    <t>No. of Cub Scouts</t>
  </si>
  <si>
    <t>Cub Scout Goal</t>
  </si>
  <si>
    <t>* Many packs include all or a portion of the Cub Scout Resident Camp or Day Camp fee in the annual budget.  This helps ensure that all Cub Scouts have the opportunity to attend.
   Pack budgeting should include payments on time and qualifying for any discounts offered for early and/or on-time payments.</t>
  </si>
  <si>
    <r>
      <rPr>
        <b/>
        <sz val="10"/>
        <rFont val="Times New Roman"/>
        <family val="1"/>
      </rPr>
      <t xml:space="preserve">Note: </t>
    </r>
    <r>
      <rPr>
        <sz val="10"/>
        <rFont val="Times New Roman"/>
        <family val="1"/>
      </rPr>
      <t>This budget worksheet file is “protected” without a password to prevent unintended changes being made to the automatically filled-in blanks. To learn how to change those protected blanks in your version of Microsoft Excel®, search for “protection” in the Excel help section. We recommend that after you make the intended changes, you protect the worksheet to prevent unintended changes.)</t>
    </r>
  </si>
  <si>
    <t>New Member Coordinator</t>
  </si>
  <si>
    <t>Lion Den Leader</t>
  </si>
  <si>
    <t>Tiger Den Leader</t>
  </si>
  <si>
    <t>REQUIRED FOR RECHARTER</t>
  </si>
  <si>
    <t>1 – CR – Chartered Org Rep</t>
  </si>
  <si>
    <t>1 – CC – Committee Chair</t>
  </si>
  <si>
    <t>1 – CM – Cubmaster</t>
  </si>
  <si>
    <t>1 – Den Leader (LL – Lion Leader, TL ‐ Tiger Leader, DL – Den Leader, WL –Webelos Leader)</t>
  </si>
  <si>
    <t>Charter Org. Representative</t>
  </si>
  <si>
    <t>Committee Chair</t>
  </si>
  <si>
    <t>Wolf Den Leader</t>
  </si>
  <si>
    <t>Bear Den Leader</t>
  </si>
  <si>
    <t>Webelos Den Leader</t>
  </si>
  <si>
    <t>Pack Trainer/Scout Parent Coord.</t>
  </si>
  <si>
    <t>2022-2023 Calendar</t>
  </si>
  <si>
    <t>W. D. Boyce Council                                     Program Planning Materials</t>
  </si>
  <si>
    <t>2 – MC‐ Committee Members (can be MC, PT‐ Pack Trainer, or NM‐ New Member Coordinator)</t>
  </si>
  <si>
    <t>(265 Tiger and AP, 175 Cub Scouts, and 90 Adult Leader)</t>
  </si>
  <si>
    <t>Total youth + adults @ $128 ea.</t>
  </si>
  <si>
    <t>Yearly flat fee @ $100</t>
  </si>
  <si>
    <t>Total subscriptions @ $15 ea.</t>
  </si>
  <si>
    <t xml:space="preserve">   March</t>
  </si>
  <si>
    <t xml:space="preserve">~ Scout's Life Subscription for next calendar year ($15 value)
~ Unit Recognition, and other program support items (Pinewood Derby Car, etc.)  ($30+ value)
~ $25 towards the upcoming Summer Camp (Adventure Camp, Adventure Weekend, Webelos Resident Camp, Ingersoll Scout Reservation (ISR))
</t>
  </si>
  <si>
    <t xml:space="preserve">
~ Scout's Life Subscription for next calendar year ($15 value)
~ Unit Recognition, and other program support items (Pinewood Derby Car, etc.)  ($30+ value)
~ $75 towards the upcoming Summer Camp (Adventure Camp, Adventure Weekend, Webelos Resident Camp, Ingersoll Scout Reservation (ISR))
~ Registration Fee ($128 value) 
~ 1 ticket to Special Unit Activity (Movie, Bowling, Swimming, etc.) ($6 value)
~ 1 pass to Council Scout Night (Cornbelters, Rivermen, etc.) ($10 value)</t>
  </si>
  <si>
    <t xml:space="preserve">
~ Scout's Life Subscription for next calendar year ($15 value)
~ Unit Recognition, and other program support items (Pinewood Derby Car, etc.)  ($30+ value)
~ $100 towards the upcoming Summer Camp (Adventure Camp, Adventure Weekend, Webelos Resident Camp, Ingersoll Scout Reservation (ISR))
~ Registration Fee ($128 value) 
~ 2 tickets to Special Unit Activity (Movie, Bowling, Swimming, etc.) ($12 value)
~ 2 passes to Council Scout Night (Cornbelters, Rivermen, etc.) ($20 value)</t>
  </si>
  <si>
    <t>~ Graduation kit: rank adv, new book, slide, neckerchief / Gift Card to Scout Shop ($38 value)
~ Scout's Life Subscription for next calendar year ($15 value)
~ Unit Recognition, and other program support items (Pinewood Derby Car, etc.)  ($30+ value)
~ $150 towards the upcoming Summer Camp (Adventure Camp, Adventure Weekend, Webelos Resident Camp, Ingersoll Scout Reservation (ISR))
~ Registration Fee ($128 value) 
~ 2 tickets to Special Unit Activity (Movie, Bowling, Swimming, etc.) ($12 value)
~ 2 passes to Council Scout Night (Cornbelters, Rivermen, etc.) ($20 value)</t>
  </si>
  <si>
    <t>~ Graduation kit: rank adv, new book, slide, neckerchief, Scout Belt, Scout Hat, Scout Shirt with patches, Scout Pants / Gift Card to Scout Shop ($125 value)
~ Scout's Life Subscription for next calendar year ($12 value)
~ Unit Recognition, and other program support items (Pinewood Derby Car, etc.)  ($30+ value)
~ $300 towards the upcoming Summer Camp (Adventure Camp, Adventure Weekend, Webelos Resident Camp, Ingersoll Scout Reservation (ISR))
~ Registration Fee ($128 value) 
~ 4 tickets to Special Unit Activity (Movie, Bowling, Swimming, etc.) ($15 value)
~ 4 passes to Council Scout Night in July/Summer ($40 value)</t>
  </si>
  <si>
    <t xml:space="preserve">~ Scout's Life Subscription for next calendar year ($15 value)
~ Unit Recognition, and other program support items (Pinewood Derby Car, etc.)  ($30+ value)
~ $50 towards the upcoming Summer Camp (Adventure Camp, Adventure Weekend, Webelos Resident Camp, Ingersoll Scout Reservation (ISR))
~ Pack pays half or Registration Fee ($64 value) </t>
  </si>
  <si>
    <t>$70 spent
Pack retains $45</t>
  </si>
  <si>
    <t>$160 spent                                        Pack retains $55</t>
  </si>
  <si>
    <t>$265 spent                                        Pack retains $65</t>
  </si>
  <si>
    <t>$305  spent                                        Pack retains $355</t>
  </si>
  <si>
    <t>$393 spent                                        Pack retains $597</t>
  </si>
  <si>
    <t>$650 spent                                        Pack retains $670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</si>
</sst>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44" formatCode="_(&quot;$&quot;* #,##0.00_);_(&quot;$&quot;* \(#,##0.00\);_(&quot;$&quot;* &quot;-&quot;??_);_(@_)"/>
    <numFmt numFmtId="165" formatCode="&quot;$&quot;#,##0.00"/>
    <numFmt numFmtId="167" formatCode="_(&quot;$&quot;* #,##0_);_(&quot;$&quot;* \(#,##0\);_(&quot;$&quot;* &quot;-&quot;??_);_(@_)"/>
    <numFmt numFmtId="178" formatCode="mmmm\ dd"/>
    <numFmt numFmtId="179" formatCode="0.0%"/>
  </numFmts>
  <fonts count="30">
    <font>
      <sz val="10"/>
      <name val="Arial"/>
    </font>
    <font>
      <sz val="10"/>
      <name val="Arial"/>
    </font>
    <font>
      <b/>
      <u/>
      <sz val="12"/>
      <name val="Arial"/>
      <family val="2"/>
    </font>
    <font>
      <sz val="12"/>
      <name val="Arial"/>
      <family val="2"/>
    </font>
    <font>
      <b/>
      <sz val="12"/>
      <name val="Arial"/>
      <family val="2"/>
    </font>
    <font>
      <sz val="10"/>
      <name val="Arial"/>
      <family val="2"/>
    </font>
    <font>
      <sz val="8"/>
      <name val="Arial"/>
      <family val="2"/>
    </font>
    <font>
      <sz val="8"/>
      <name val="Arial"/>
      <family val="2"/>
    </font>
    <font>
      <sz val="11"/>
      <name val="Arial"/>
      <family val="2"/>
    </font>
    <font>
      <b/>
      <sz val="12"/>
      <color indexed="9"/>
      <name val="Arial"/>
      <family val="2"/>
    </font>
    <font>
      <b/>
      <sz val="11"/>
      <name val="Byington"/>
    </font>
    <font>
      <b/>
      <sz val="10"/>
      <name val="Arial"/>
      <family val="2"/>
    </font>
    <font>
      <b/>
      <sz val="14"/>
      <name val="Arial"/>
      <family val="2"/>
    </font>
    <font>
      <sz val="14"/>
      <name val="Arial"/>
      <family val="2"/>
    </font>
    <font>
      <sz val="11"/>
      <color indexed="8"/>
      <name val="Calibri"/>
      <family val="2"/>
    </font>
    <font>
      <b/>
      <sz val="11"/>
      <color indexed="8"/>
      <name val="Calibri"/>
      <family val="2"/>
    </font>
    <font>
      <b/>
      <sz val="10"/>
      <name val="Times New Roman"/>
      <family val="1"/>
    </font>
    <font>
      <sz val="10"/>
      <name val="Times New Roman"/>
      <family val="1"/>
    </font>
    <font>
      <b/>
      <sz val="14"/>
      <name val="Times New Roman"/>
      <family val="1"/>
    </font>
    <font>
      <b/>
      <sz val="8"/>
      <name val="Times New Roman"/>
      <family val="1"/>
    </font>
    <font>
      <b/>
      <sz val="12"/>
      <name val="Times New Roman"/>
      <family val="1"/>
    </font>
    <font>
      <i/>
      <sz val="10"/>
      <name val="Times New Roman"/>
      <family val="1"/>
    </font>
    <font>
      <u/>
      <sz val="10"/>
      <name val="Times New Roman"/>
      <family val="1"/>
    </font>
    <font>
      <b/>
      <sz val="9"/>
      <name val="Times New Roman"/>
      <family val="1"/>
    </font>
    <font>
      <sz val="8"/>
      <name val="Times New Roman"/>
      <family val="1"/>
    </font>
    <font>
      <b/>
      <sz val="11"/>
      <name val="Calibri"/>
      <family val="2"/>
      <scheme val="minor"/>
    </font>
    <font>
      <sz val="11"/>
      <name val="Calibri"/>
      <family val="2"/>
      <scheme val="minor"/>
    </font>
    <font>
      <b/>
      <u/>
      <sz val="14"/>
      <color rgb="FF000000"/>
      <name val="Calibri"/>
      <family val="2"/>
      <scheme val="minor"/>
    </font>
    <font>
      <sz val="11"/>
      <color rgb="FF000000"/>
      <name val="Calibri"/>
      <family val="2"/>
      <scheme val="minor"/>
    </font>
    <font>
      <i/>
      <sz val="11"/>
      <name val="Calibri"/>
      <family val="2"/>
      <scheme val="minor"/>
    </font>
  </fonts>
  <fills count="12">
    <fill>
      <patternFill patternType="none"/>
    </fill>
    <fill>
      <patternFill patternType="gray125"/>
    </fill>
    <fill>
      <patternFill patternType="solid">
        <fgColor indexed="53"/>
        <bgColor indexed="64"/>
      </patternFill>
    </fill>
    <fill>
      <patternFill patternType="solid">
        <fgColor indexed="17"/>
        <bgColor indexed="64"/>
      </patternFill>
    </fill>
    <fill>
      <patternFill patternType="solid">
        <fgColor indexed="9"/>
        <bgColor indexed="64"/>
      </patternFill>
    </fill>
    <fill>
      <patternFill patternType="solid">
        <fgColor indexed="30"/>
        <bgColor indexed="64"/>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ck">
        <color indexed="64"/>
      </top>
      <bottom/>
      <diagonal/>
    </border>
    <border>
      <left/>
      <right/>
      <top/>
      <bottom style="thick">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xf numFmtId="0" fontId="3" fillId="0" borderId="0" xfId="0" applyFont="1"/>
    <xf numFmtId="44" fontId="3" fillId="0" borderId="0" xfId="1" applyFont="1" applyAlignment="1">
      <alignment horizontal="right"/>
    </xf>
    <xf numFmtId="0" fontId="4" fillId="0" borderId="0" xfId="0" applyFont="1"/>
    <xf numFmtId="44" fontId="3" fillId="0" borderId="0" xfId="1" applyFont="1"/>
    <xf numFmtId="1" fontId="3" fillId="0" borderId="0" xfId="0" applyNumberFormat="1" applyFont="1"/>
    <xf numFmtId="8" fontId="3" fillId="0" borderId="0" xfId="0" applyNumberFormat="1" applyFont="1"/>
    <xf numFmtId="0" fontId="6" fillId="0" borderId="0" xfId="0" applyFont="1" applyAlignment="1">
      <alignment horizontal="left"/>
    </xf>
    <xf numFmtId="1" fontId="6" fillId="0" borderId="0" xfId="0" applyNumberFormat="1" applyFont="1"/>
    <xf numFmtId="0" fontId="8" fillId="0" borderId="0" xfId="0" applyFont="1"/>
    <xf numFmtId="0" fontId="3" fillId="0" borderId="0" xfId="0" applyFont="1" applyFill="1"/>
    <xf numFmtId="44" fontId="6" fillId="0" borderId="0" xfId="1" applyFont="1" applyFill="1"/>
    <xf numFmtId="0" fontId="0" fillId="0" borderId="0" xfId="0" applyFill="1"/>
    <xf numFmtId="0" fontId="3" fillId="2" borderId="0" xfId="0" applyFont="1" applyFill="1"/>
    <xf numFmtId="44" fontId="4" fillId="0" borderId="1" xfId="1" applyFont="1" applyBorder="1" applyAlignment="1">
      <alignment horizontal="left"/>
    </xf>
    <xf numFmtId="44" fontId="4" fillId="0" borderId="1" xfId="1" applyFont="1" applyBorder="1" applyAlignment="1"/>
    <xf numFmtId="1" fontId="3" fillId="0" borderId="0" xfId="0" applyNumberFormat="1" applyFont="1" applyFill="1"/>
    <xf numFmtId="0" fontId="3" fillId="3" borderId="0" xfId="0" applyFont="1" applyFill="1"/>
    <xf numFmtId="44" fontId="3" fillId="0" borderId="0" xfId="1" applyFont="1" applyFill="1"/>
    <xf numFmtId="0" fontId="4" fillId="0" borderId="0" xfId="0" applyFont="1" applyFill="1"/>
    <xf numFmtId="0" fontId="3" fillId="4" borderId="0" xfId="0" applyFont="1" applyFill="1"/>
    <xf numFmtId="44" fontId="3" fillId="4" borderId="0" xfId="1" applyFont="1" applyFill="1" applyAlignment="1">
      <alignment horizontal="right"/>
    </xf>
    <xf numFmtId="1" fontId="3" fillId="4" borderId="0" xfId="0" applyNumberFormat="1" applyFont="1" applyFill="1"/>
    <xf numFmtId="0" fontId="0" fillId="4" borderId="0" xfId="0" applyFill="1"/>
    <xf numFmtId="44" fontId="4" fillId="0" borderId="0" xfId="1" applyFont="1"/>
    <xf numFmtId="9" fontId="9" fillId="5" borderId="0" xfId="2" applyFont="1" applyFill="1"/>
    <xf numFmtId="167" fontId="4" fillId="0" borderId="0" xfId="1" applyNumberFormat="1" applyFont="1"/>
    <xf numFmtId="44" fontId="4" fillId="0" borderId="0" xfId="1" applyFont="1" applyFill="1"/>
    <xf numFmtId="0" fontId="9" fillId="3" borderId="0" xfId="0" applyFont="1" applyFill="1"/>
    <xf numFmtId="0" fontId="9" fillId="2" borderId="0" xfId="0" applyFont="1" applyFill="1"/>
    <xf numFmtId="165" fontId="9" fillId="0" borderId="0" xfId="0" applyNumberFormat="1" applyFont="1" applyFill="1"/>
    <xf numFmtId="0" fontId="6" fillId="0" borderId="0" xfId="0" applyFont="1" applyFill="1"/>
    <xf numFmtId="44" fontId="9" fillId="0" borderId="0" xfId="1" applyFont="1" applyFill="1"/>
    <xf numFmtId="7" fontId="9" fillId="0" borderId="0" xfId="1" applyNumberFormat="1" applyFont="1" applyFill="1"/>
    <xf numFmtId="0" fontId="11" fillId="0" borderId="0" xfId="0" applyFont="1"/>
    <xf numFmtId="0" fontId="5" fillId="0" borderId="2" xfId="0" applyFont="1" applyBorder="1" applyAlignment="1">
      <alignment wrapText="1"/>
    </xf>
    <xf numFmtId="0" fontId="4" fillId="0" borderId="3" xfId="0" applyFont="1" applyFill="1" applyBorder="1" applyAlignment="1">
      <alignment horizontal="left"/>
    </xf>
    <xf numFmtId="0" fontId="4" fillId="0" borderId="4" xfId="0" applyFont="1" applyFill="1" applyBorder="1"/>
    <xf numFmtId="0" fontId="4" fillId="0" borderId="5" xfId="0" applyFont="1" applyFill="1" applyBorder="1"/>
    <xf numFmtId="0" fontId="3" fillId="0" borderId="6" xfId="0" applyFont="1" applyFill="1" applyBorder="1" applyAlignment="1">
      <alignment horizontal="left"/>
    </xf>
    <xf numFmtId="0" fontId="3" fillId="0" borderId="6" xfId="0" applyFont="1" applyFill="1" applyBorder="1"/>
    <xf numFmtId="0" fontId="3" fillId="0" borderId="2" xfId="0" applyFont="1" applyFill="1" applyBorder="1" applyAlignment="1">
      <alignment horizontal="left"/>
    </xf>
    <xf numFmtId="0" fontId="3" fillId="0" borderId="2" xfId="0" applyFont="1" applyFill="1" applyBorder="1"/>
    <xf numFmtId="0" fontId="3" fillId="0" borderId="2" xfId="0" applyFont="1" applyFill="1" applyBorder="1" applyAlignment="1">
      <alignment horizontal="right"/>
    </xf>
    <xf numFmtId="0" fontId="3" fillId="0" borderId="0" xfId="0" applyFont="1" applyFill="1" applyBorder="1"/>
    <xf numFmtId="0" fontId="3" fillId="0" borderId="0" xfId="0" applyFont="1" applyFill="1" applyAlignment="1">
      <alignment horizontal="left"/>
    </xf>
    <xf numFmtId="0" fontId="10" fillId="0" borderId="0" xfId="0" applyFont="1" applyAlignment="1">
      <alignment wrapText="1"/>
    </xf>
    <xf numFmtId="0" fontId="10" fillId="0" borderId="0" xfId="0" applyFont="1" applyAlignment="1"/>
    <xf numFmtId="0" fontId="10" fillId="0" borderId="0" xfId="0" applyFont="1" applyAlignment="1">
      <alignment vertical="top" wrapText="1"/>
    </xf>
    <xf numFmtId="0" fontId="10" fillId="0" borderId="0" xfId="0" applyFont="1" applyAlignment="1">
      <alignment vertical="center" wrapText="1"/>
    </xf>
    <xf numFmtId="0" fontId="25" fillId="7" borderId="2" xfId="0" applyFont="1" applyFill="1" applyBorder="1" applyAlignment="1">
      <alignment wrapText="1"/>
    </xf>
    <xf numFmtId="0" fontId="25" fillId="7" borderId="2" xfId="0" applyFont="1" applyFill="1" applyBorder="1"/>
    <xf numFmtId="44" fontId="0" fillId="0" borderId="2" xfId="1" applyFont="1" applyBorder="1"/>
    <xf numFmtId="0" fontId="26" fillId="0" borderId="2" xfId="0" applyFont="1" applyBorder="1" applyAlignment="1">
      <alignment wrapText="1"/>
    </xf>
    <xf numFmtId="0" fontId="26" fillId="8" borderId="2" xfId="0" applyFont="1" applyFill="1" applyBorder="1" applyAlignment="1">
      <alignment wrapText="1"/>
    </xf>
    <xf numFmtId="44" fontId="0" fillId="0" borderId="2" xfId="1" applyFont="1" applyFill="1" applyBorder="1"/>
    <xf numFmtId="0" fontId="9" fillId="3" borderId="0" xfId="1" applyNumberFormat="1" applyFont="1" applyFill="1"/>
    <xf numFmtId="37" fontId="4" fillId="0" borderId="7" xfId="1" applyNumberFormat="1" applyFont="1" applyBorder="1"/>
    <xf numFmtId="0" fontId="9" fillId="2" borderId="0" xfId="1" applyNumberFormat="1" applyFont="1" applyFill="1"/>
    <xf numFmtId="0" fontId="4" fillId="0" borderId="7" xfId="1" applyNumberFormat="1" applyFont="1" applyBorder="1"/>
    <xf numFmtId="0" fontId="16" fillId="9" borderId="0" xfId="0" applyFont="1" applyFill="1" applyAlignment="1">
      <alignment horizontal="center"/>
    </xf>
    <xf numFmtId="0" fontId="17" fillId="9" borderId="0" xfId="0" applyFont="1" applyFill="1" applyAlignment="1">
      <alignment horizontal="center"/>
    </xf>
    <xf numFmtId="44" fontId="17" fillId="9" borderId="0" xfId="1" applyFont="1" applyFill="1"/>
    <xf numFmtId="0" fontId="17" fillId="0" borderId="0" xfId="0" applyFont="1"/>
    <xf numFmtId="0" fontId="17" fillId="10" borderId="0" xfId="0" applyFont="1" applyFill="1"/>
    <xf numFmtId="0" fontId="17" fillId="10" borderId="0" xfId="0" applyFont="1" applyFill="1" applyAlignment="1">
      <alignment horizontal="center"/>
    </xf>
    <xf numFmtId="44" fontId="17" fillId="10" borderId="0" xfId="1" applyFont="1" applyFill="1"/>
    <xf numFmtId="0" fontId="16" fillId="6" borderId="0" xfId="0" applyFont="1" applyFill="1" applyAlignment="1">
      <alignment horizontal="right" vertical="center"/>
    </xf>
    <xf numFmtId="178" fontId="16" fillId="6" borderId="8" xfId="1" applyNumberFormat="1" applyFont="1" applyFill="1" applyBorder="1" applyAlignment="1" applyProtection="1">
      <alignment horizontal="center" vertical="center"/>
    </xf>
    <xf numFmtId="0" fontId="16" fillId="10" borderId="9" xfId="0" applyFont="1" applyFill="1" applyBorder="1"/>
    <xf numFmtId="0" fontId="16" fillId="10" borderId="0" xfId="0" applyFont="1" applyFill="1" applyAlignment="1">
      <alignment horizontal="right" vertical="center"/>
    </xf>
    <xf numFmtId="14" fontId="17" fillId="11" borderId="8" xfId="1" applyNumberFormat="1" applyFont="1" applyFill="1" applyBorder="1" applyAlignment="1" applyProtection="1">
      <alignment horizontal="center" vertical="center"/>
      <protection locked="0"/>
    </xf>
    <xf numFmtId="0" fontId="16" fillId="9" borderId="0" xfId="0" applyFont="1" applyFill="1" applyAlignment="1">
      <alignment horizontal="right" vertical="center"/>
    </xf>
    <xf numFmtId="0" fontId="17" fillId="6" borderId="0" xfId="0" applyFont="1" applyFill="1" applyAlignment="1">
      <alignment vertical="center"/>
    </xf>
    <xf numFmtId="0" fontId="16" fillId="0" borderId="0" xfId="0" applyFont="1" applyAlignment="1">
      <alignment horizontal="center" vertical="center"/>
    </xf>
    <xf numFmtId="0" fontId="17" fillId="10" borderId="0" xfId="0" applyFont="1" applyFill="1" applyAlignment="1">
      <alignment vertical="center"/>
    </xf>
    <xf numFmtId="0" fontId="16" fillId="10" borderId="0" xfId="0" applyFont="1" applyFill="1" applyAlignment="1">
      <alignment horizontal="center" vertical="center"/>
    </xf>
    <xf numFmtId="0" fontId="17" fillId="10" borderId="0" xfId="0" applyFont="1" applyFill="1" applyAlignment="1">
      <alignment horizontal="center" vertical="center"/>
    </xf>
    <xf numFmtId="0" fontId="17" fillId="0" borderId="0" xfId="0" applyFont="1" applyAlignment="1">
      <alignment vertical="center"/>
    </xf>
    <xf numFmtId="0" fontId="16" fillId="6" borderId="8" xfId="0" applyFont="1" applyFill="1" applyBorder="1" applyAlignment="1">
      <alignment horizontal="center" vertical="center"/>
    </xf>
    <xf numFmtId="0" fontId="17" fillId="11" borderId="8" xfId="0" applyFont="1" applyFill="1" applyBorder="1" applyAlignment="1" applyProtection="1">
      <alignment horizontal="center" vertical="center"/>
      <protection locked="0"/>
    </xf>
    <xf numFmtId="16" fontId="17" fillId="0" borderId="0" xfId="0" applyNumberFormat="1" applyFont="1" applyAlignment="1">
      <alignment vertical="center"/>
    </xf>
    <xf numFmtId="0" fontId="17" fillId="10" borderId="0" xfId="0" applyFont="1" applyFill="1" applyAlignment="1">
      <alignment horizontal="right" vertical="center"/>
    </xf>
    <xf numFmtId="0" fontId="16" fillId="6" borderId="0" xfId="0" applyFont="1" applyFill="1" applyAlignment="1">
      <alignment horizontal="center" vertical="center"/>
    </xf>
    <xf numFmtId="0" fontId="17" fillId="6" borderId="0" xfId="0" applyFont="1" applyFill="1" applyAlignment="1">
      <alignment horizontal="center" vertical="center"/>
    </xf>
    <xf numFmtId="0" fontId="19" fillId="6" borderId="0" xfId="0" applyFont="1" applyFill="1" applyAlignment="1">
      <alignment horizontal="right" vertical="center"/>
    </xf>
    <xf numFmtId="0" fontId="17" fillId="7" borderId="8" xfId="0" applyFont="1" applyFill="1" applyBorder="1" applyAlignment="1" applyProtection="1">
      <alignment horizontal="center" vertical="center"/>
      <protection locked="0"/>
    </xf>
    <xf numFmtId="0" fontId="17" fillId="10" borderId="0" xfId="0" applyFont="1" applyFill="1" applyAlignment="1">
      <alignment horizontal="left" vertical="center"/>
    </xf>
    <xf numFmtId="44" fontId="17" fillId="6" borderId="10" xfId="1" applyFont="1" applyFill="1" applyBorder="1" applyAlignment="1" applyProtection="1">
      <alignment horizontal="center" vertical="center"/>
    </xf>
    <xf numFmtId="0" fontId="17" fillId="6" borderId="10" xfId="0" applyFont="1" applyFill="1" applyBorder="1" applyAlignment="1">
      <alignment horizontal="center" vertical="center"/>
    </xf>
    <xf numFmtId="44" fontId="17" fillId="6" borderId="10" xfId="1" applyFont="1" applyFill="1" applyBorder="1" applyAlignment="1" applyProtection="1">
      <alignment vertical="center"/>
    </xf>
    <xf numFmtId="0" fontId="17" fillId="0" borderId="10" xfId="0" applyFont="1" applyBorder="1" applyAlignment="1">
      <alignment vertical="center"/>
    </xf>
    <xf numFmtId="0" fontId="16" fillId="10" borderId="10" xfId="0" applyFont="1" applyFill="1" applyBorder="1" applyAlignment="1">
      <alignment vertical="center"/>
    </xf>
    <xf numFmtId="0" fontId="17" fillId="10" borderId="10" xfId="0" applyFont="1" applyFill="1" applyBorder="1" applyAlignment="1">
      <alignment vertical="center"/>
    </xf>
    <xf numFmtId="44" fontId="17" fillId="10" borderId="10" xfId="1" applyFont="1" applyFill="1" applyBorder="1" applyAlignment="1" applyProtection="1">
      <alignment horizontal="center" vertical="center"/>
    </xf>
    <xf numFmtId="0" fontId="17" fillId="10" borderId="10" xfId="0" applyFont="1" applyFill="1" applyBorder="1" applyAlignment="1">
      <alignment horizontal="center" vertical="center"/>
    </xf>
    <xf numFmtId="44" fontId="17" fillId="10" borderId="10" xfId="1" applyFont="1" applyFill="1" applyBorder="1" applyAlignment="1" applyProtection="1">
      <alignment vertical="center"/>
    </xf>
    <xf numFmtId="0" fontId="20" fillId="6" borderId="8" xfId="0" applyFont="1" applyFill="1" applyBorder="1" applyAlignment="1">
      <alignment horizontal="center" vertical="center"/>
    </xf>
    <xf numFmtId="44" fontId="16" fillId="6" borderId="8" xfId="1" applyFont="1" applyFill="1" applyBorder="1" applyAlignment="1" applyProtection="1">
      <alignment horizontal="center" vertical="center"/>
    </xf>
    <xf numFmtId="0" fontId="18" fillId="10" borderId="9" xfId="0" applyFont="1" applyFill="1" applyBorder="1" applyAlignment="1">
      <alignment vertical="center"/>
    </xf>
    <xf numFmtId="0" fontId="16" fillId="10" borderId="8" xfId="0" applyFont="1" applyFill="1" applyBorder="1" applyAlignment="1">
      <alignment horizontal="center" vertical="center"/>
    </xf>
    <xf numFmtId="0" fontId="20" fillId="10" borderId="8" xfId="0" applyFont="1" applyFill="1" applyBorder="1" applyAlignment="1">
      <alignment horizontal="center" vertical="center"/>
    </xf>
    <xf numFmtId="44" fontId="16" fillId="10" borderId="8" xfId="1" applyFont="1" applyFill="1" applyBorder="1" applyAlignment="1" applyProtection="1">
      <alignment horizontal="center" vertical="center"/>
    </xf>
    <xf numFmtId="44" fontId="16" fillId="6" borderId="0" xfId="1" applyFont="1" applyFill="1" applyBorder="1" applyAlignment="1" applyProtection="1">
      <alignment horizontal="center" vertical="center"/>
    </xf>
    <xf numFmtId="0" fontId="18" fillId="10" borderId="0" xfId="0" applyFont="1" applyFill="1" applyAlignment="1">
      <alignment vertical="center"/>
    </xf>
    <xf numFmtId="44" fontId="16" fillId="10" borderId="0" xfId="1" applyFont="1" applyFill="1" applyBorder="1" applyAlignment="1" applyProtection="1">
      <alignment horizontal="center" vertical="center"/>
    </xf>
    <xf numFmtId="0" fontId="16" fillId="10" borderId="0" xfId="0" applyFont="1" applyFill="1" applyAlignment="1">
      <alignment vertical="center"/>
    </xf>
    <xf numFmtId="44" fontId="17" fillId="6" borderId="11" xfId="1" applyFont="1" applyFill="1" applyBorder="1" applyAlignment="1" applyProtection="1">
      <alignment horizontal="center" vertical="center"/>
    </xf>
    <xf numFmtId="0" fontId="17" fillId="6" borderId="11" xfId="0" applyFont="1" applyFill="1" applyBorder="1" applyAlignment="1">
      <alignment horizontal="center" vertical="center"/>
    </xf>
    <xf numFmtId="44" fontId="17" fillId="6" borderId="11" xfId="1" applyFont="1" applyFill="1" applyBorder="1" applyAlignment="1" applyProtection="1">
      <alignment vertical="center"/>
    </xf>
    <xf numFmtId="0" fontId="17" fillId="10" borderId="11" xfId="0" applyFont="1" applyFill="1" applyBorder="1" applyAlignment="1">
      <alignment vertical="center"/>
    </xf>
    <xf numFmtId="44" fontId="17" fillId="10" borderId="8" xfId="1" applyFont="1" applyFill="1" applyBorder="1" applyAlignment="1" applyProtection="1">
      <alignment horizontal="left" vertical="center"/>
    </xf>
    <xf numFmtId="1" fontId="17" fillId="10" borderId="8" xfId="1" applyNumberFormat="1" applyFont="1" applyFill="1" applyBorder="1" applyAlignment="1" applyProtection="1">
      <alignment horizontal="center" vertical="center"/>
    </xf>
    <xf numFmtId="44" fontId="17" fillId="6" borderId="0" xfId="1" applyFont="1" applyFill="1" applyBorder="1" applyAlignment="1" applyProtection="1">
      <alignment horizontal="center" vertical="center"/>
    </xf>
    <xf numFmtId="44" fontId="17" fillId="6" borderId="0" xfId="1" applyFont="1" applyFill="1" applyBorder="1" applyAlignment="1" applyProtection="1">
      <alignment vertical="center"/>
    </xf>
    <xf numFmtId="44" fontId="17" fillId="10" borderId="0" xfId="1" applyFont="1" applyFill="1" applyBorder="1" applyAlignment="1" applyProtection="1">
      <alignment horizontal="center" vertical="center"/>
    </xf>
    <xf numFmtId="1" fontId="17" fillId="10" borderId="0" xfId="0" applyNumberFormat="1" applyFont="1" applyFill="1" applyAlignment="1">
      <alignment horizontal="center" vertical="center"/>
    </xf>
    <xf numFmtId="44" fontId="17" fillId="10" borderId="11" xfId="1" applyFont="1" applyFill="1" applyBorder="1" applyAlignment="1" applyProtection="1">
      <alignment vertical="center"/>
    </xf>
    <xf numFmtId="44" fontId="17" fillId="6" borderId="8" xfId="1" applyFont="1" applyFill="1" applyBorder="1" applyAlignment="1" applyProtection="1">
      <alignment horizontal="center" vertical="center"/>
    </xf>
    <xf numFmtId="0" fontId="17" fillId="6" borderId="8" xfId="0" applyFont="1" applyFill="1" applyBorder="1" applyAlignment="1">
      <alignment horizontal="center" vertical="center"/>
    </xf>
    <xf numFmtId="44" fontId="17" fillId="6" borderId="8" xfId="1" applyFont="1" applyFill="1" applyBorder="1" applyAlignment="1" applyProtection="1">
      <alignment vertical="center"/>
    </xf>
    <xf numFmtId="44" fontId="17" fillId="10" borderId="0" xfId="1" applyFont="1" applyFill="1" applyBorder="1" applyAlignment="1" applyProtection="1">
      <alignment horizontal="left" vertical="center"/>
    </xf>
    <xf numFmtId="44" fontId="17" fillId="10" borderId="8" xfId="1" applyFont="1" applyFill="1" applyBorder="1" applyAlignment="1" applyProtection="1">
      <alignment horizontal="center" vertical="center"/>
    </xf>
    <xf numFmtId="1" fontId="17" fillId="10" borderId="8" xfId="0" applyNumberFormat="1" applyFont="1" applyFill="1" applyBorder="1" applyAlignment="1">
      <alignment horizontal="center" vertical="center"/>
    </xf>
    <xf numFmtId="44" fontId="17" fillId="10" borderId="8" xfId="1" applyFont="1" applyFill="1" applyBorder="1" applyAlignment="1" applyProtection="1">
      <alignment vertical="center"/>
    </xf>
    <xf numFmtId="0" fontId="21" fillId="10" borderId="0" xfId="0" applyFont="1" applyFill="1" applyAlignment="1">
      <alignment vertical="center"/>
    </xf>
    <xf numFmtId="44" fontId="17" fillId="10" borderId="11" xfId="1" applyFont="1" applyFill="1" applyBorder="1" applyAlignment="1" applyProtection="1">
      <alignment horizontal="center" vertical="center"/>
    </xf>
    <xf numFmtId="1" fontId="17" fillId="10" borderId="11" xfId="0" applyNumberFormat="1" applyFont="1" applyFill="1" applyBorder="1" applyAlignment="1">
      <alignment horizontal="center" vertical="center"/>
    </xf>
    <xf numFmtId="44" fontId="17" fillId="10" borderId="8" xfId="1" applyFont="1" applyFill="1" applyBorder="1" applyAlignment="1" applyProtection="1">
      <alignment horizontal="left" vertical="center"/>
      <protection locked="0"/>
    </xf>
    <xf numFmtId="44" fontId="17" fillId="10" borderId="0" xfId="1" applyFont="1" applyFill="1" applyBorder="1" applyAlignment="1" applyProtection="1">
      <alignment vertical="center"/>
    </xf>
    <xf numFmtId="0" fontId="17" fillId="10" borderId="12" xfId="0" applyFont="1" applyFill="1" applyBorder="1" applyAlignment="1">
      <alignment vertical="center"/>
    </xf>
    <xf numFmtId="44" fontId="17" fillId="10" borderId="8" xfId="0" applyNumberFormat="1" applyFont="1" applyFill="1" applyBorder="1" applyAlignment="1">
      <alignment vertical="center"/>
    </xf>
    <xf numFmtId="0" fontId="17" fillId="10" borderId="8" xfId="0" applyFont="1" applyFill="1" applyBorder="1" applyAlignment="1">
      <alignment vertical="center"/>
    </xf>
    <xf numFmtId="44" fontId="17" fillId="10" borderId="11" xfId="1" applyFont="1" applyFill="1" applyBorder="1" applyAlignment="1" applyProtection="1">
      <alignment horizontal="left" vertical="center"/>
    </xf>
    <xf numFmtId="0" fontId="17" fillId="10" borderId="0" xfId="0" applyFont="1" applyFill="1" applyAlignment="1">
      <alignment horizontal="left" vertical="center" indent="1"/>
    </xf>
    <xf numFmtId="0" fontId="17" fillId="0" borderId="0" xfId="0" applyFont="1" applyAlignment="1">
      <alignment horizontal="center" vertical="center"/>
    </xf>
    <xf numFmtId="44" fontId="17" fillId="10" borderId="11" xfId="1" applyFont="1" applyFill="1" applyBorder="1" applyAlignment="1" applyProtection="1">
      <alignment horizontal="left" vertical="center"/>
      <protection locked="0"/>
    </xf>
    <xf numFmtId="1" fontId="17" fillId="10" borderId="0" xfId="1" applyNumberFormat="1" applyFont="1" applyFill="1" applyBorder="1" applyAlignment="1" applyProtection="1">
      <alignment horizontal="center" vertical="center"/>
    </xf>
    <xf numFmtId="44" fontId="17" fillId="10" borderId="8" xfId="1" applyFont="1" applyFill="1" applyBorder="1" applyAlignment="1" applyProtection="1">
      <alignment horizontal="center" vertical="center"/>
      <protection locked="0"/>
    </xf>
    <xf numFmtId="1" fontId="17" fillId="10" borderId="8" xfId="0" applyNumberFormat="1" applyFont="1" applyFill="1" applyBorder="1" applyAlignment="1" applyProtection="1">
      <alignment horizontal="center" vertical="center"/>
      <protection locked="0"/>
    </xf>
    <xf numFmtId="1" fontId="17" fillId="10" borderId="11" xfId="1" applyNumberFormat="1" applyFont="1" applyFill="1" applyBorder="1" applyAlignment="1" applyProtection="1">
      <alignment horizontal="center" vertical="center"/>
    </xf>
    <xf numFmtId="44" fontId="17" fillId="6" borderId="1" xfId="1" applyFont="1" applyFill="1" applyBorder="1" applyAlignment="1" applyProtection="1">
      <alignment vertical="center"/>
    </xf>
    <xf numFmtId="0" fontId="16" fillId="0" borderId="0" xfId="0" applyFont="1" applyAlignment="1">
      <alignment vertical="center"/>
    </xf>
    <xf numFmtId="1" fontId="16" fillId="10" borderId="0" xfId="0" applyNumberFormat="1" applyFont="1" applyFill="1" applyAlignment="1">
      <alignment horizontal="center" vertical="center"/>
    </xf>
    <xf numFmtId="44" fontId="17" fillId="6" borderId="13" xfId="1" applyFont="1" applyFill="1" applyBorder="1" applyAlignment="1" applyProtection="1">
      <alignment vertical="center"/>
    </xf>
    <xf numFmtId="0" fontId="17" fillId="10" borderId="8" xfId="0" applyFont="1" applyFill="1" applyBorder="1" applyAlignment="1">
      <alignment horizontal="center" vertical="center"/>
    </xf>
    <xf numFmtId="44" fontId="17" fillId="10" borderId="8" xfId="0" applyNumberFormat="1" applyFont="1" applyFill="1" applyBorder="1" applyAlignment="1">
      <alignment horizontal="center" vertical="center"/>
    </xf>
    <xf numFmtId="44" fontId="17" fillId="10" borderId="1" xfId="1" applyFont="1" applyFill="1" applyBorder="1" applyAlignment="1" applyProtection="1">
      <alignment horizontal="left" vertical="center"/>
      <protection locked="0"/>
    </xf>
    <xf numFmtId="44" fontId="17" fillId="10" borderId="1" xfId="1" applyFont="1" applyFill="1" applyBorder="1" applyAlignment="1" applyProtection="1">
      <alignment horizontal="center" vertical="center"/>
    </xf>
    <xf numFmtId="0" fontId="17" fillId="10" borderId="1" xfId="0" applyFont="1" applyFill="1" applyBorder="1" applyAlignment="1">
      <alignment horizontal="center" vertical="center"/>
    </xf>
    <xf numFmtId="44" fontId="17" fillId="10" borderId="1" xfId="1" applyFont="1" applyFill="1" applyBorder="1" applyAlignment="1" applyProtection="1">
      <alignment vertical="center"/>
    </xf>
    <xf numFmtId="44" fontId="22" fillId="6" borderId="0" xfId="1" applyFont="1" applyFill="1" applyBorder="1" applyAlignment="1" applyProtection="1"/>
    <xf numFmtId="44" fontId="17" fillId="6" borderId="0" xfId="1" applyFont="1" applyFill="1" applyBorder="1" applyAlignment="1" applyProtection="1"/>
    <xf numFmtId="9" fontId="17" fillId="6" borderId="8" xfId="0" applyNumberFormat="1" applyFont="1" applyFill="1" applyBorder="1" applyAlignment="1">
      <alignment horizontal="right"/>
    </xf>
    <xf numFmtId="9" fontId="17" fillId="6" borderId="0" xfId="0" applyNumberFormat="1" applyFont="1" applyFill="1" applyAlignment="1">
      <alignment horizontal="center"/>
    </xf>
    <xf numFmtId="0" fontId="16" fillId="10" borderId="0" xfId="0" applyFont="1" applyFill="1"/>
    <xf numFmtId="44" fontId="17" fillId="10" borderId="8" xfId="1" applyFont="1" applyFill="1" applyBorder="1" applyAlignment="1" applyProtection="1">
      <alignment horizontal="left"/>
    </xf>
    <xf numFmtId="179" fontId="17" fillId="10" borderId="8" xfId="1" applyNumberFormat="1" applyFont="1" applyFill="1" applyBorder="1" applyAlignment="1" applyProtection="1">
      <alignment horizontal="center"/>
      <protection locked="0"/>
    </xf>
    <xf numFmtId="0" fontId="16" fillId="6" borderId="0" xfId="0" applyFont="1" applyFill="1" applyAlignment="1">
      <alignment horizontal="right"/>
    </xf>
    <xf numFmtId="0" fontId="23" fillId="6" borderId="0" xfId="0" applyFont="1" applyFill="1" applyAlignment="1">
      <alignment horizontal="right" vertical="center"/>
    </xf>
    <xf numFmtId="0" fontId="24" fillId="10" borderId="0" xfId="0" applyFont="1" applyFill="1" applyAlignment="1">
      <alignment vertical="center"/>
    </xf>
    <xf numFmtId="0" fontId="24" fillId="10" borderId="0" xfId="0" applyFont="1" applyFill="1" applyAlignment="1">
      <alignment horizontal="center" vertical="center"/>
    </xf>
    <xf numFmtId="44" fontId="24" fillId="10" borderId="0" xfId="1" applyFont="1" applyFill="1" applyBorder="1" applyAlignment="1" applyProtection="1">
      <alignment vertical="center"/>
    </xf>
    <xf numFmtId="44" fontId="24" fillId="10" borderId="0" xfId="0" applyNumberFormat="1" applyFont="1" applyFill="1" applyAlignment="1">
      <alignment horizontal="center" vertical="center"/>
    </xf>
    <xf numFmtId="44" fontId="17" fillId="10" borderId="0" xfId="0" applyNumberFormat="1" applyFont="1" applyFill="1" applyAlignment="1">
      <alignment horizontal="center" vertical="center"/>
    </xf>
    <xf numFmtId="0" fontId="24" fillId="6" borderId="0" xfId="0" quotePrefix="1" applyFont="1" applyFill="1" applyAlignment="1">
      <alignment vertical="center"/>
    </xf>
    <xf numFmtId="0" fontId="24" fillId="6" borderId="8" xfId="0" applyFont="1" applyFill="1" applyBorder="1" applyAlignment="1">
      <alignment horizontal="center" vertical="center"/>
    </xf>
    <xf numFmtId="44" fontId="17" fillId="6" borderId="7" xfId="1" applyFont="1" applyFill="1" applyBorder="1" applyAlignment="1" applyProtection="1">
      <alignment vertical="center"/>
    </xf>
    <xf numFmtId="44" fontId="17" fillId="10" borderId="7" xfId="1" applyFont="1" applyFill="1" applyBorder="1" applyAlignment="1" applyProtection="1">
      <alignment horizontal="left" vertical="center"/>
    </xf>
    <xf numFmtId="44" fontId="24" fillId="10" borderId="0" xfId="1" applyFont="1" applyFill="1" applyBorder="1" applyAlignment="1" applyProtection="1">
      <alignment horizontal="left" vertical="center"/>
    </xf>
    <xf numFmtId="44" fontId="24" fillId="10" borderId="0" xfId="1" applyFont="1" applyFill="1" applyBorder="1" applyAlignment="1" applyProtection="1">
      <alignment horizontal="center" vertical="center"/>
    </xf>
    <xf numFmtId="44" fontId="17" fillId="0" borderId="0" xfId="1" applyFont="1" applyFill="1" applyBorder="1" applyAlignment="1" applyProtection="1">
      <alignment horizontal="center" vertical="center"/>
    </xf>
    <xf numFmtId="44" fontId="17" fillId="0" borderId="0" xfId="1" applyFont="1" applyFill="1" applyBorder="1" applyAlignment="1" applyProtection="1">
      <alignment vertical="center"/>
    </xf>
    <xf numFmtId="0" fontId="17" fillId="0" borderId="0" xfId="0" applyFont="1" applyAlignment="1">
      <alignment horizontal="center"/>
    </xf>
    <xf numFmtId="44" fontId="17" fillId="0" borderId="0" xfId="1" applyFont="1" applyFill="1"/>
    <xf numFmtId="44" fontId="17" fillId="10" borderId="0" xfId="1" applyFont="1" applyFill="1" applyBorder="1" applyAlignment="1" applyProtection="1">
      <alignment horizontal="left" vertical="center"/>
      <protection locked="0"/>
    </xf>
    <xf numFmtId="1" fontId="17" fillId="10" borderId="0" xfId="0" applyNumberFormat="1" applyFont="1" applyFill="1" applyAlignment="1" applyProtection="1">
      <alignment horizontal="center" vertical="center"/>
      <protection locked="0"/>
    </xf>
    <xf numFmtId="44" fontId="17" fillId="6" borderId="11" xfId="1" applyFont="1" applyFill="1" applyBorder="1" applyAlignment="1" applyProtection="1">
      <alignment horizontal="left" vertical="center"/>
    </xf>
    <xf numFmtId="0" fontId="17" fillId="0" borderId="0" xfId="0" applyFont="1" applyAlignment="1">
      <alignment horizontal="left" vertical="top"/>
    </xf>
    <xf numFmtId="0" fontId="3" fillId="0" borderId="0" xfId="0" applyFont="1" applyFill="1" applyAlignment="1">
      <alignment horizontal="left" wrapText="1"/>
    </xf>
    <xf numFmtId="0" fontId="3" fillId="7" borderId="0" xfId="0" applyFont="1" applyFill="1" applyAlignment="1">
      <alignment horizontal="left"/>
    </xf>
    <xf numFmtId="0" fontId="5" fillId="0" borderId="0" xfId="0" applyFont="1"/>
    <xf numFmtId="0" fontId="12" fillId="0" borderId="0" xfId="0" applyFont="1" applyAlignment="1">
      <alignment horizontal="center" wrapText="1"/>
    </xf>
    <xf numFmtId="0" fontId="5" fillId="0" borderId="0" xfId="0" applyFont="1" applyAlignment="1">
      <alignment horizontal="left"/>
    </xf>
    <xf numFmtId="0" fontId="13" fillId="0" borderId="0" xfId="0" applyFont="1" applyAlignment="1">
      <alignment horizontal="left"/>
    </xf>
    <xf numFmtId="0" fontId="4" fillId="0" borderId="0" xfId="0" applyFont="1" applyFill="1" applyAlignment="1">
      <alignment horizontal="center"/>
    </xf>
    <xf numFmtId="0" fontId="4" fillId="4" borderId="0" xfId="0" applyFont="1" applyFill="1" applyAlignment="1">
      <alignment horizontal="center" wrapText="1"/>
    </xf>
    <xf numFmtId="0" fontId="0" fillId="4" borderId="0" xfId="0" applyFill="1" applyAlignment="1">
      <alignment horizontal="center" wrapText="1"/>
    </xf>
    <xf numFmtId="0" fontId="24" fillId="6" borderId="0" xfId="0" quotePrefix="1" applyFont="1" applyFill="1" applyAlignment="1">
      <alignment horizontal="center" vertical="center"/>
    </xf>
    <xf numFmtId="44" fontId="24" fillId="10" borderId="14" xfId="1" applyFont="1" applyFill="1" applyBorder="1" applyAlignment="1" applyProtection="1">
      <alignment horizontal="center" vertical="center" wrapText="1"/>
    </xf>
    <xf numFmtId="44" fontId="24" fillId="10" borderId="0" xfId="1" applyFont="1" applyFill="1" applyBorder="1" applyAlignment="1" applyProtection="1">
      <alignment horizontal="center" vertical="center"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7" fillId="0" borderId="12"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8" xfId="0" applyFont="1" applyBorder="1" applyAlignment="1">
      <alignment horizontal="left" vertical="top" wrapText="1"/>
    </xf>
    <xf numFmtId="0" fontId="17" fillId="0" borderId="20" xfId="0" applyFont="1" applyBorder="1" applyAlignment="1">
      <alignment horizontal="left" vertical="top" wrapText="1"/>
    </xf>
    <xf numFmtId="0" fontId="17" fillId="10" borderId="11" xfId="0" applyFont="1" applyFill="1" applyBorder="1" applyAlignment="1" applyProtection="1">
      <alignment horizontal="left" vertical="center"/>
      <protection locked="0"/>
    </xf>
    <xf numFmtId="0" fontId="17" fillId="10" borderId="0" xfId="0" applyFont="1" applyFill="1" applyAlignment="1" applyProtection="1">
      <alignment horizontal="left" vertical="center"/>
      <protection locked="0"/>
    </xf>
    <xf numFmtId="0" fontId="17" fillId="10" borderId="11" xfId="0" applyFont="1" applyFill="1" applyBorder="1" applyAlignment="1">
      <alignment horizontal="left" vertical="center"/>
    </xf>
    <xf numFmtId="0" fontId="17" fillId="10" borderId="0" xfId="0" applyFont="1" applyFill="1" applyAlignment="1">
      <alignment horizontal="center" vertical="center"/>
    </xf>
    <xf numFmtId="0" fontId="17" fillId="11" borderId="8" xfId="0" applyFont="1" applyFill="1" applyBorder="1" applyAlignment="1" applyProtection="1">
      <alignment horizontal="left" vertical="center"/>
      <protection locked="0"/>
    </xf>
    <xf numFmtId="0" fontId="17" fillId="10" borderId="10" xfId="0" applyFont="1" applyFill="1" applyBorder="1" applyAlignment="1">
      <alignment horizontal="center" vertical="center"/>
    </xf>
    <xf numFmtId="0" fontId="17" fillId="10" borderId="8" xfId="0" applyFont="1" applyFill="1" applyBorder="1" applyAlignment="1">
      <alignment horizontal="left" vertical="center"/>
    </xf>
    <xf numFmtId="0" fontId="18" fillId="10" borderId="0" xfId="0" applyFont="1" applyFill="1" applyAlignment="1">
      <alignment horizontal="center" vertical="center"/>
    </xf>
    <xf numFmtId="0" fontId="17" fillId="10" borderId="9" xfId="0" applyFont="1" applyFill="1" applyBorder="1" applyAlignment="1">
      <alignment horizontal="center"/>
    </xf>
    <xf numFmtId="0" fontId="27" fillId="7" borderId="2" xfId="0" applyFont="1" applyFill="1" applyBorder="1" applyAlignment="1">
      <alignment horizontal="left"/>
    </xf>
    <xf numFmtId="0" fontId="28" fillId="0" borderId="2" xfId="0" applyFont="1" applyBorder="1" applyAlignment="1">
      <alignment horizontal="left" wrapText="1"/>
    </xf>
    <xf numFmtId="0" fontId="29" fillId="0" borderId="12" xfId="0" applyFont="1" applyFill="1" applyBorder="1" applyAlignment="1">
      <alignment horizontal="left" wrapText="1"/>
    </xf>
    <xf numFmtId="44" fontId="0" fillId="0" borderId="0" xfId="0" applyNumberFormat="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111124</xdr:rowOff>
    </xdr:from>
    <xdr:ext cx="5937250" cy="688976"/>
    <xdr:sp macro="" textlink="">
      <xdr:nvSpPr>
        <xdr:cNvPr id="2" name="TextBox 1">
          <a:extLst>
            <a:ext uri="{FF2B5EF4-FFF2-40B4-BE49-F238E27FC236}">
              <a16:creationId xmlns:a16="http://schemas.microsoft.com/office/drawing/2014/main" id="{4E7F7C99-5348-F34B-DC26-EFE050FF4193}"/>
            </a:ext>
          </a:extLst>
        </xdr:cNvPr>
        <xdr:cNvSpPr txBox="1"/>
      </xdr:nvSpPr>
      <xdr:spPr>
        <a:xfrm>
          <a:off x="0" y="1873249"/>
          <a:ext cx="5937250" cy="688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i="0" u="none" strike="noStrike">
              <a:solidFill>
                <a:schemeClr val="tx1"/>
              </a:solidFill>
              <a:effectLst/>
              <a:latin typeface="+mn-lt"/>
              <a:ea typeface="+mn-ea"/>
              <a:cs typeface="+mn-cs"/>
            </a:rPr>
            <a:t>Pack leadership inventory</a:t>
          </a:r>
          <a:r>
            <a:rPr lang="en-US" sz="1200" b="0" i="0" u="none" strike="noStrike">
              <a:solidFill>
                <a:schemeClr val="tx1"/>
              </a:solidFill>
              <a:effectLst/>
              <a:latin typeface="+mn-lt"/>
              <a:ea typeface="+mn-ea"/>
              <a:cs typeface="+mn-cs"/>
            </a:rPr>
            <a:t>:  Work with your parents to identify and get commitments on </a:t>
          </a:r>
        </a:p>
        <a:p>
          <a:r>
            <a:rPr lang="en-US" sz="1200" b="0" i="0" u="none" strike="noStrike">
              <a:solidFill>
                <a:schemeClr val="tx1"/>
              </a:solidFill>
              <a:effectLst/>
              <a:latin typeface="+mn-lt"/>
              <a:ea typeface="+mn-ea"/>
              <a:cs typeface="+mn-cs"/>
            </a:rPr>
            <a:t>leaders for the fall.  Get them registered and have them complete the mandatory Youth </a:t>
          </a:r>
        </a:p>
        <a:p>
          <a:r>
            <a:rPr lang="en-US" sz="1200" b="0" i="0" u="none" strike="noStrike">
              <a:solidFill>
                <a:schemeClr val="tx1"/>
              </a:solidFill>
              <a:effectLst/>
              <a:latin typeface="+mn-lt"/>
              <a:ea typeface="+mn-ea"/>
              <a:cs typeface="+mn-cs"/>
            </a:rPr>
            <a:t>Protection Training.</a:t>
          </a:r>
          <a:br>
            <a:rPr lang="en-US" sz="1100" b="0" i="0" u="none" strike="noStrike">
              <a:solidFill>
                <a:schemeClr val="tx1"/>
              </a:solidFill>
              <a:effectLst/>
              <a:latin typeface="+mn-lt"/>
              <a:ea typeface="+mn-ea"/>
              <a:cs typeface="+mn-cs"/>
            </a:rPr>
          </a:br>
          <a:endParaRPr lang="en-US" sz="1100"/>
        </a:p>
      </xdr:txBody>
    </xdr:sp>
    <xdr:clientData/>
  </xdr:oneCellAnchor>
  <xdr:oneCellAnchor>
    <xdr:from>
      <xdr:col>0</xdr:col>
      <xdr:colOff>9524</xdr:colOff>
      <xdr:row>11</xdr:row>
      <xdr:rowOff>104775</xdr:rowOff>
    </xdr:from>
    <xdr:ext cx="6019800" cy="866775"/>
    <xdr:sp macro="" textlink="">
      <xdr:nvSpPr>
        <xdr:cNvPr id="3" name="TextBox 2">
          <a:extLst>
            <a:ext uri="{FF2B5EF4-FFF2-40B4-BE49-F238E27FC236}">
              <a16:creationId xmlns:a16="http://schemas.microsoft.com/office/drawing/2014/main" id="{9D95BDED-4FBA-E52A-962E-321106416D12}"/>
            </a:ext>
          </a:extLst>
        </xdr:cNvPr>
        <xdr:cNvSpPr txBox="1"/>
      </xdr:nvSpPr>
      <xdr:spPr>
        <a:xfrm flipH="1">
          <a:off x="9524" y="2514600"/>
          <a:ext cx="6019800"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mn-lt"/>
              <a:ea typeface="+mn-ea"/>
              <a:cs typeface="+mn-cs"/>
            </a:rPr>
            <a:t>Brainstorming - </a:t>
          </a:r>
          <a:r>
            <a:rPr lang="en-US" sz="1200">
              <a:solidFill>
                <a:schemeClr val="tx1"/>
              </a:solidFill>
              <a:effectLst/>
              <a:latin typeface="+mn-lt"/>
              <a:ea typeface="+mn-ea"/>
              <a:cs typeface="+mn-cs"/>
            </a:rPr>
            <a:t>Think without limits! Use the worksheet to select a mix of activities that best   represents what the youth and their parents want to do in Scouting. Feel free to encourage your group to expand on this list, it is just a good place to start. Journey to Excellence is the benchmark that every unit strives for. </a:t>
          </a:r>
        </a:p>
        <a:p>
          <a:r>
            <a:rPr lang="en-US" sz="1100">
              <a:solidFill>
                <a:schemeClr val="tx1"/>
              </a:solidFill>
              <a:effectLst/>
              <a:latin typeface="+mn-lt"/>
              <a:ea typeface="+mn-ea"/>
              <a:cs typeface="+mn-cs"/>
            </a:rPr>
            <a:t> </a:t>
          </a:r>
        </a:p>
        <a:p>
          <a:endParaRPr lang="en-US" sz="1100"/>
        </a:p>
      </xdr:txBody>
    </xdr:sp>
    <xdr:clientData/>
  </xdr:oneCellAnchor>
  <xdr:oneCellAnchor>
    <xdr:from>
      <xdr:col>0</xdr:col>
      <xdr:colOff>9525</xdr:colOff>
      <xdr:row>16</xdr:row>
      <xdr:rowOff>104774</xdr:rowOff>
    </xdr:from>
    <xdr:ext cx="6105525" cy="676276"/>
    <xdr:sp macro="" textlink="">
      <xdr:nvSpPr>
        <xdr:cNvPr id="4" name="TextBox 3">
          <a:extLst>
            <a:ext uri="{FF2B5EF4-FFF2-40B4-BE49-F238E27FC236}">
              <a16:creationId xmlns:a16="http://schemas.microsoft.com/office/drawing/2014/main" id="{273C6BF7-3268-662B-D07F-EA31B74F3611}"/>
            </a:ext>
          </a:extLst>
        </xdr:cNvPr>
        <xdr:cNvSpPr txBox="1"/>
      </xdr:nvSpPr>
      <xdr:spPr>
        <a:xfrm>
          <a:off x="9525" y="3324224"/>
          <a:ext cx="6105525" cy="67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mn-lt"/>
              <a:ea typeface="+mn-ea"/>
              <a:cs typeface="+mn-cs"/>
            </a:rPr>
            <a:t>Calendar </a:t>
          </a:r>
          <a:r>
            <a:rPr lang="en-US" sz="1200">
              <a:solidFill>
                <a:schemeClr val="tx1"/>
              </a:solidFill>
              <a:effectLst/>
              <a:latin typeface="+mn-lt"/>
              <a:ea typeface="+mn-ea"/>
              <a:cs typeface="+mn-cs"/>
            </a:rPr>
            <a:t>- After you have selected the top activities that your Scouts want to do in the upcoming year, fill in </a:t>
          </a:r>
        </a:p>
        <a:p>
          <a:r>
            <a:rPr lang="en-US" sz="1200">
              <a:solidFill>
                <a:schemeClr val="tx1"/>
              </a:solidFill>
              <a:effectLst/>
              <a:latin typeface="+mn-lt"/>
              <a:ea typeface="+mn-ea"/>
              <a:cs typeface="+mn-cs"/>
            </a:rPr>
            <a:t>the calendar.</a:t>
          </a:r>
        </a:p>
        <a:p>
          <a:r>
            <a:rPr lang="en-US" sz="1100">
              <a:solidFill>
                <a:schemeClr val="tx1"/>
              </a:solidFill>
              <a:effectLst/>
              <a:latin typeface="+mn-lt"/>
              <a:ea typeface="+mn-ea"/>
              <a:cs typeface="+mn-cs"/>
            </a:rPr>
            <a:t> </a:t>
          </a:r>
        </a:p>
        <a:p>
          <a:endParaRPr lang="en-US" sz="1100"/>
        </a:p>
      </xdr:txBody>
    </xdr:sp>
    <xdr:clientData/>
  </xdr:oneCellAnchor>
  <xdr:oneCellAnchor>
    <xdr:from>
      <xdr:col>0</xdr:col>
      <xdr:colOff>0</xdr:colOff>
      <xdr:row>20</xdr:row>
      <xdr:rowOff>114299</xdr:rowOff>
    </xdr:from>
    <xdr:ext cx="6105525" cy="523876"/>
    <xdr:sp macro="" textlink="">
      <xdr:nvSpPr>
        <xdr:cNvPr id="5" name="TextBox 4">
          <a:extLst>
            <a:ext uri="{FF2B5EF4-FFF2-40B4-BE49-F238E27FC236}">
              <a16:creationId xmlns:a16="http://schemas.microsoft.com/office/drawing/2014/main" id="{FA9B97B4-100F-B665-30E1-C5B05F877A3A}"/>
            </a:ext>
          </a:extLst>
        </xdr:cNvPr>
        <xdr:cNvSpPr txBox="1"/>
      </xdr:nvSpPr>
      <xdr:spPr>
        <a:xfrm>
          <a:off x="0" y="3981449"/>
          <a:ext cx="6105525" cy="523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Budget </a:t>
          </a:r>
          <a:r>
            <a:rPr lang="en-US" sz="1100">
              <a:solidFill>
                <a:schemeClr val="tx1"/>
              </a:solidFill>
              <a:effectLst/>
              <a:latin typeface="+mn-lt"/>
              <a:ea typeface="+mn-ea"/>
              <a:cs typeface="+mn-cs"/>
            </a:rPr>
            <a:t>- Based on your calendar, match costs with your planned activities to determine the amount of Popcorn needed to be sold by each Scout. See USB drive or www.wdboyce.org for more information.</a:t>
          </a:r>
        </a:p>
        <a:p>
          <a:r>
            <a:rPr lang="en-US" sz="1100">
              <a:solidFill>
                <a:schemeClr val="tx1"/>
              </a:solidFill>
              <a:effectLst/>
              <a:latin typeface="+mn-lt"/>
              <a:ea typeface="+mn-ea"/>
              <a:cs typeface="+mn-cs"/>
            </a:rPr>
            <a:t> </a:t>
          </a:r>
        </a:p>
        <a:p>
          <a:endParaRPr lang="en-US" sz="1100"/>
        </a:p>
      </xdr:txBody>
    </xdr:sp>
    <xdr:clientData/>
  </xdr:oneCellAnchor>
  <xdr:twoCellAnchor>
    <xdr:from>
      <xdr:col>0</xdr:col>
      <xdr:colOff>28575</xdr:colOff>
      <xdr:row>23</xdr:row>
      <xdr:rowOff>104775</xdr:rowOff>
    </xdr:from>
    <xdr:to>
      <xdr:col>9</xdr:col>
      <xdr:colOff>600075</xdr:colOff>
      <xdr:row>26</xdr:row>
      <xdr:rowOff>57150</xdr:rowOff>
    </xdr:to>
    <xdr:sp macro="" textlink="">
      <xdr:nvSpPr>
        <xdr:cNvPr id="6" name="TextBox 5">
          <a:extLst>
            <a:ext uri="{FF2B5EF4-FFF2-40B4-BE49-F238E27FC236}">
              <a16:creationId xmlns:a16="http://schemas.microsoft.com/office/drawing/2014/main" id="{ECCE3FDB-3990-8062-9FA5-D812CAD88CCB}"/>
            </a:ext>
          </a:extLst>
        </xdr:cNvPr>
        <xdr:cNvSpPr txBox="1"/>
      </xdr:nvSpPr>
      <xdr:spPr>
        <a:xfrm>
          <a:off x="28575" y="4457700"/>
          <a:ext cx="60960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 Scout is Thrifty </a:t>
          </a:r>
          <a:r>
            <a:rPr lang="en-US" sz="1100">
              <a:solidFill>
                <a:schemeClr val="dk1"/>
              </a:solidFill>
              <a:effectLst/>
              <a:latin typeface="+mn-lt"/>
              <a:ea typeface="+mn-ea"/>
              <a:cs typeface="+mn-cs"/>
            </a:rPr>
            <a:t>- This is your guarantee that families will not have to pay for planned activities during the Program Year.</a:t>
          </a:r>
        </a:p>
        <a:p>
          <a:r>
            <a:rPr lang="en-US" sz="110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2</xdr:row>
      <xdr:rowOff>190500</xdr:rowOff>
    </xdr:from>
    <xdr:to>
      <xdr:col>5</xdr:col>
      <xdr:colOff>419100</xdr:colOff>
      <xdr:row>6</xdr:row>
      <xdr:rowOff>0</xdr:rowOff>
    </xdr:to>
    <xdr:sp macro="" textlink="">
      <xdr:nvSpPr>
        <xdr:cNvPr id="2" name="TextBox 1">
          <a:extLst>
            <a:ext uri="{FF2B5EF4-FFF2-40B4-BE49-F238E27FC236}">
              <a16:creationId xmlns:a16="http://schemas.microsoft.com/office/drawing/2014/main" id="{6291A1DC-6F5D-A392-7061-36B965825775}"/>
            </a:ext>
          </a:extLst>
        </xdr:cNvPr>
        <xdr:cNvSpPr txBox="1"/>
      </xdr:nvSpPr>
      <xdr:spPr>
        <a:xfrm>
          <a:off x="4924425" y="590550"/>
          <a:ext cx="1571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an estimated average.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34"/>
  <sheetViews>
    <sheetView zoomScaleNormal="100" zoomScaleSheetLayoutView="100" workbookViewId="0">
      <selection activeCell="E51" sqref="E51"/>
    </sheetView>
  </sheetViews>
  <sheetFormatPr defaultRowHeight="12.75"/>
  <cols>
    <col min="3" max="3" width="8.42578125" customWidth="1"/>
    <col min="7" max="7" width="10.42578125" customWidth="1"/>
  </cols>
  <sheetData>
    <row r="3" spans="4:7" ht="12" customHeight="1"/>
    <row r="4" spans="4:7" ht="63" customHeight="1">
      <c r="D4" s="183" t="s">
        <v>212</v>
      </c>
      <c r="E4" s="183"/>
      <c r="F4" s="183"/>
      <c r="G4" s="183"/>
    </row>
    <row r="5" spans="4:7">
      <c r="D5" s="183"/>
      <c r="E5" s="183"/>
      <c r="F5" s="183"/>
      <c r="G5" s="183"/>
    </row>
    <row r="32" spans="3:7" ht="18">
      <c r="C32" s="185"/>
      <c r="D32" s="185"/>
      <c r="E32" s="185"/>
      <c r="F32" s="185"/>
      <c r="G32" s="185"/>
    </row>
    <row r="34" spans="3:11">
      <c r="C34" s="184"/>
      <c r="D34" s="184"/>
      <c r="E34" s="184"/>
      <c r="F34" s="184"/>
      <c r="G34" s="184"/>
      <c r="H34" s="184"/>
      <c r="I34" s="184"/>
      <c r="J34" s="184"/>
      <c r="K34" s="184"/>
    </row>
  </sheetData>
  <mergeCells count="3">
    <mergeCell ref="D4:G5"/>
    <mergeCell ref="C34:K34"/>
    <mergeCell ref="C32:G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2" workbookViewId="0">
      <selection activeCell="A40" sqref="A40"/>
    </sheetView>
  </sheetViews>
  <sheetFormatPr defaultRowHeight="15"/>
  <cols>
    <col min="1" max="1" width="37.28515625" style="46" bestFit="1" customWidth="1"/>
    <col min="2" max="2" width="25.140625" style="11" customWidth="1"/>
    <col min="3" max="3" width="14.42578125" style="11" customWidth="1"/>
    <col min="4" max="4" width="29.5703125" style="11" customWidth="1"/>
    <col min="5" max="16384" width="9.140625" style="11"/>
  </cols>
  <sheetData>
    <row r="1" spans="1:4" ht="18" customHeight="1">
      <c r="A1" s="186" t="s">
        <v>55</v>
      </c>
      <c r="B1" s="186"/>
      <c r="C1" s="186"/>
      <c r="D1" s="186"/>
    </row>
    <row r="2" spans="1:4" ht="15.75" thickBot="1"/>
    <row r="3" spans="1:4" s="20" customFormat="1" ht="24.95" customHeight="1" thickBot="1">
      <c r="A3" s="37" t="s">
        <v>56</v>
      </c>
      <c r="B3" s="38" t="s">
        <v>57</v>
      </c>
      <c r="C3" s="38" t="s">
        <v>58</v>
      </c>
      <c r="D3" s="39" t="s">
        <v>59</v>
      </c>
    </row>
    <row r="4" spans="1:4" ht="24.95" customHeight="1">
      <c r="A4" s="42" t="s">
        <v>205</v>
      </c>
      <c r="B4" s="43"/>
      <c r="C4" s="43"/>
      <c r="D4" s="43"/>
    </row>
    <row r="5" spans="1:4" ht="24.95" customHeight="1">
      <c r="A5" s="42" t="s">
        <v>206</v>
      </c>
      <c r="B5" s="43"/>
      <c r="C5" s="43"/>
      <c r="D5" s="43"/>
    </row>
    <row r="6" spans="1:4" ht="24.95" customHeight="1">
      <c r="A6" s="42" t="s">
        <v>63</v>
      </c>
      <c r="B6" s="43"/>
      <c r="C6" s="43"/>
      <c r="D6" s="43"/>
    </row>
    <row r="7" spans="1:4" ht="24.95" customHeight="1">
      <c r="A7" s="42" t="s">
        <v>64</v>
      </c>
      <c r="B7" s="44"/>
      <c r="C7" s="43"/>
      <c r="D7" s="43"/>
    </row>
    <row r="8" spans="1:4" ht="24.95" customHeight="1">
      <c r="A8" s="42" t="s">
        <v>65</v>
      </c>
      <c r="B8" s="44"/>
      <c r="C8" s="43"/>
      <c r="D8" s="43"/>
    </row>
    <row r="9" spans="1:4" ht="24.95" customHeight="1">
      <c r="A9" s="42" t="s">
        <v>66</v>
      </c>
      <c r="B9" s="44"/>
      <c r="C9" s="43"/>
      <c r="D9" s="43"/>
    </row>
    <row r="10" spans="1:4" ht="24.95" customHeight="1">
      <c r="A10" s="42" t="s">
        <v>67</v>
      </c>
      <c r="B10" s="44"/>
      <c r="C10" s="43"/>
      <c r="D10" s="43"/>
    </row>
    <row r="11" spans="1:4" ht="24.95" customHeight="1">
      <c r="A11" s="42" t="s">
        <v>68</v>
      </c>
      <c r="B11" s="44"/>
      <c r="C11" s="43"/>
      <c r="D11" s="43"/>
    </row>
    <row r="12" spans="1:4" ht="24.95" customHeight="1">
      <c r="A12" s="42" t="s">
        <v>69</v>
      </c>
      <c r="B12" s="44"/>
      <c r="C12" s="43"/>
      <c r="D12" s="43"/>
    </row>
    <row r="13" spans="1:4" ht="24.95" customHeight="1">
      <c r="A13" s="42" t="s">
        <v>210</v>
      </c>
      <c r="B13" s="44"/>
      <c r="C13" s="43"/>
      <c r="D13" s="43"/>
    </row>
    <row r="14" spans="1:4" ht="24.95" customHeight="1">
      <c r="A14" s="42" t="s">
        <v>70</v>
      </c>
      <c r="B14" s="44"/>
      <c r="C14" s="43"/>
      <c r="D14" s="43"/>
    </row>
    <row r="15" spans="1:4" ht="24.95" customHeight="1">
      <c r="A15" s="40" t="s">
        <v>96</v>
      </c>
      <c r="B15" s="41"/>
      <c r="C15" s="41"/>
      <c r="D15" s="41"/>
    </row>
    <row r="16" spans="1:4" ht="24.95" customHeight="1">
      <c r="A16" s="42" t="s">
        <v>60</v>
      </c>
      <c r="B16" s="43"/>
      <c r="C16" s="43"/>
      <c r="D16" s="43"/>
    </row>
    <row r="17" spans="1:8" ht="24.95" customHeight="1">
      <c r="A17" s="42" t="s">
        <v>198</v>
      </c>
      <c r="B17" s="43"/>
      <c r="C17" s="43"/>
      <c r="D17" s="43"/>
    </row>
    <row r="18" spans="1:8" ht="24.95" customHeight="1">
      <c r="A18" s="42" t="s">
        <v>199</v>
      </c>
      <c r="B18" s="43"/>
      <c r="C18" s="43"/>
      <c r="D18" s="43"/>
    </row>
    <row r="19" spans="1:8" ht="24.95" customHeight="1">
      <c r="A19" s="42" t="s">
        <v>61</v>
      </c>
      <c r="B19" s="43"/>
      <c r="C19" s="43"/>
      <c r="D19" s="43"/>
    </row>
    <row r="20" spans="1:8" ht="24.95" customHeight="1">
      <c r="A20" s="42" t="s">
        <v>207</v>
      </c>
      <c r="B20" s="43"/>
      <c r="C20" s="43"/>
      <c r="D20" s="43"/>
      <c r="E20" s="45"/>
      <c r="F20" s="45"/>
      <c r="G20" s="45"/>
      <c r="H20" s="45"/>
    </row>
    <row r="21" spans="1:8" ht="24.95" customHeight="1">
      <c r="A21" s="42" t="s">
        <v>62</v>
      </c>
      <c r="B21" s="43"/>
      <c r="C21" s="43"/>
      <c r="D21" s="43"/>
      <c r="E21" s="45"/>
      <c r="F21" s="45"/>
      <c r="G21" s="45"/>
      <c r="H21" s="45"/>
    </row>
    <row r="22" spans="1:8" ht="24.95" customHeight="1">
      <c r="A22" s="42" t="s">
        <v>208</v>
      </c>
      <c r="B22" s="43"/>
      <c r="C22" s="43"/>
      <c r="D22" s="43"/>
      <c r="E22" s="45"/>
      <c r="F22" s="45"/>
      <c r="G22" s="45"/>
      <c r="H22" s="45"/>
    </row>
    <row r="23" spans="1:8" ht="24.95" customHeight="1">
      <c r="A23" s="42" t="s">
        <v>62</v>
      </c>
      <c r="B23" s="43"/>
      <c r="C23" s="43"/>
      <c r="D23" s="43"/>
      <c r="E23" s="45"/>
      <c r="F23" s="45"/>
      <c r="G23" s="45"/>
      <c r="H23" s="45"/>
    </row>
    <row r="24" spans="1:8" ht="24.95" customHeight="1">
      <c r="A24" s="42" t="s">
        <v>209</v>
      </c>
      <c r="B24" s="43"/>
      <c r="C24" s="43"/>
      <c r="D24" s="43"/>
      <c r="E24" s="45"/>
      <c r="F24" s="45"/>
      <c r="G24" s="45"/>
      <c r="H24" s="45"/>
    </row>
    <row r="25" spans="1:8" ht="24.95" customHeight="1">
      <c r="A25" s="42" t="s">
        <v>75</v>
      </c>
      <c r="B25" s="43"/>
      <c r="C25" s="43"/>
      <c r="D25" s="43"/>
      <c r="E25" s="45"/>
      <c r="F25" s="45"/>
      <c r="G25" s="45"/>
      <c r="H25" s="45"/>
    </row>
    <row r="26" spans="1:8" ht="24.95" customHeight="1">
      <c r="A26" s="42" t="s">
        <v>73</v>
      </c>
      <c r="B26" s="43"/>
      <c r="C26" s="43"/>
      <c r="D26" s="43"/>
      <c r="E26" s="45"/>
      <c r="F26" s="45"/>
      <c r="G26" s="45"/>
      <c r="H26" s="45"/>
    </row>
    <row r="27" spans="1:8" ht="24.95" customHeight="1">
      <c r="A27" s="42" t="s">
        <v>74</v>
      </c>
      <c r="B27" s="43"/>
      <c r="C27" s="43"/>
      <c r="D27" s="43"/>
      <c r="E27" s="45"/>
      <c r="F27" s="45"/>
      <c r="G27" s="45"/>
      <c r="H27" s="45"/>
    </row>
    <row r="28" spans="1:8" ht="30" customHeight="1">
      <c r="A28" s="42" t="s">
        <v>197</v>
      </c>
      <c r="B28" s="44"/>
      <c r="C28" s="43"/>
      <c r="D28" s="43"/>
      <c r="E28" s="45"/>
      <c r="F28" s="45"/>
      <c r="G28" s="45"/>
      <c r="H28" s="45"/>
    </row>
    <row r="30" spans="1:8">
      <c r="A30" s="181" t="s">
        <v>200</v>
      </c>
    </row>
    <row r="31" spans="1:8">
      <c r="A31" s="46" t="s">
        <v>201</v>
      </c>
    </row>
    <row r="32" spans="1:8">
      <c r="A32" s="46" t="s">
        <v>202</v>
      </c>
    </row>
    <row r="33" spans="1:1">
      <c r="A33" s="46" t="s">
        <v>203</v>
      </c>
    </row>
    <row r="34" spans="1:1" ht="45">
      <c r="A34" s="180" t="s">
        <v>213</v>
      </c>
    </row>
    <row r="35" spans="1:1">
      <c r="A35" s="46" t="s">
        <v>204</v>
      </c>
    </row>
  </sheetData>
  <mergeCells count="1">
    <mergeCell ref="A1:D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zoomScaleNormal="100" workbookViewId="0">
      <selection activeCell="E4" sqref="E4"/>
    </sheetView>
  </sheetViews>
  <sheetFormatPr defaultRowHeight="15"/>
  <cols>
    <col min="1" max="1" width="25.85546875" style="2" customWidth="1"/>
    <col min="2" max="2" width="9.140625" style="2" customWidth="1"/>
    <col min="3" max="3" width="9.140625" style="2"/>
    <col min="4" max="4" width="18.140625" style="2" customWidth="1"/>
    <col min="5" max="5" width="19.5703125" style="3" bestFit="1" customWidth="1"/>
    <col min="6" max="6" width="51" style="8" customWidth="1"/>
    <col min="7" max="16384" width="9.140625" style="2"/>
  </cols>
  <sheetData>
    <row r="1" spans="1:6" ht="16.5" thickBot="1">
      <c r="A1" s="1" t="s">
        <v>46</v>
      </c>
      <c r="E1" s="15" t="s">
        <v>28</v>
      </c>
    </row>
    <row r="2" spans="1:6">
      <c r="A2" s="2" t="s">
        <v>84</v>
      </c>
      <c r="E2" s="22">
        <v>175</v>
      </c>
      <c r="F2" s="8" t="s">
        <v>214</v>
      </c>
    </row>
    <row r="3" spans="1:6">
      <c r="A3" s="2" t="s">
        <v>83</v>
      </c>
      <c r="E3" s="22">
        <v>140</v>
      </c>
    </row>
    <row r="4" spans="1:6">
      <c r="A4" s="2" t="s">
        <v>72</v>
      </c>
      <c r="E4" s="22">
        <v>20</v>
      </c>
    </row>
    <row r="5" spans="1:6">
      <c r="A5" s="2" t="s">
        <v>48</v>
      </c>
      <c r="E5" s="22">
        <v>250</v>
      </c>
    </row>
    <row r="6" spans="1:6">
      <c r="A6" s="2" t="s">
        <v>85</v>
      </c>
      <c r="E6" s="22">
        <v>15</v>
      </c>
    </row>
    <row r="7" spans="1:6">
      <c r="A7" s="21" t="s">
        <v>71</v>
      </c>
      <c r="B7" s="21"/>
      <c r="C7" s="21"/>
      <c r="D7" s="21"/>
      <c r="E7" s="22">
        <v>0</v>
      </c>
    </row>
    <row r="8" spans="1:6">
      <c r="A8" s="2" t="s">
        <v>3</v>
      </c>
    </row>
    <row r="11" spans="1:6" ht="16.5" thickBot="1">
      <c r="A11" s="1" t="s">
        <v>10</v>
      </c>
      <c r="E11" s="16" t="s">
        <v>28</v>
      </c>
    </row>
    <row r="12" spans="1:6">
      <c r="A12" s="2" t="s">
        <v>15</v>
      </c>
      <c r="E12" s="3">
        <v>10</v>
      </c>
    </row>
    <row r="13" spans="1:6">
      <c r="A13" s="2" t="s">
        <v>47</v>
      </c>
      <c r="E13" s="3">
        <v>10</v>
      </c>
    </row>
    <row r="14" spans="1:6">
      <c r="A14" s="2" t="s">
        <v>16</v>
      </c>
      <c r="E14" s="3">
        <v>10</v>
      </c>
    </row>
    <row r="15" spans="1:6">
      <c r="A15" s="2" t="s">
        <v>104</v>
      </c>
      <c r="E15" s="3">
        <v>15</v>
      </c>
    </row>
    <row r="16" spans="1:6">
      <c r="A16" s="2" t="s">
        <v>21</v>
      </c>
      <c r="E16" s="3">
        <v>10</v>
      </c>
    </row>
    <row r="17" spans="1:5">
      <c r="A17" s="2" t="s">
        <v>24</v>
      </c>
      <c r="E17" s="3">
        <v>10</v>
      </c>
    </row>
    <row r="18" spans="1:5">
      <c r="A18" s="2" t="s">
        <v>1</v>
      </c>
      <c r="E18" s="3">
        <v>5</v>
      </c>
    </row>
    <row r="19" spans="1:5">
      <c r="A19" s="2" t="s">
        <v>25</v>
      </c>
      <c r="E19" s="3" t="s">
        <v>27</v>
      </c>
    </row>
    <row r="20" spans="1:5">
      <c r="A20" s="2" t="s">
        <v>51</v>
      </c>
      <c r="E20" s="3" t="s">
        <v>27</v>
      </c>
    </row>
    <row r="22" spans="1:5" ht="16.5" thickBot="1">
      <c r="A22" s="1" t="s">
        <v>11</v>
      </c>
      <c r="E22" s="16" t="s">
        <v>28</v>
      </c>
    </row>
    <row r="23" spans="1:5">
      <c r="A23" s="2" t="s">
        <v>19</v>
      </c>
      <c r="E23" s="3">
        <v>20</v>
      </c>
    </row>
    <row r="24" spans="1:5">
      <c r="A24" s="2" t="s">
        <v>20</v>
      </c>
      <c r="E24" s="3">
        <v>20</v>
      </c>
    </row>
    <row r="25" spans="1:5">
      <c r="A25" s="2" t="s">
        <v>50</v>
      </c>
      <c r="E25" s="3" t="s">
        <v>27</v>
      </c>
    </row>
    <row r="26" spans="1:5">
      <c r="A26" s="2" t="s">
        <v>49</v>
      </c>
      <c r="E26" s="3">
        <v>10</v>
      </c>
    </row>
    <row r="29" spans="1:5" ht="16.5" thickBot="1">
      <c r="A29" s="1" t="s">
        <v>12</v>
      </c>
      <c r="E29" s="16" t="s">
        <v>28</v>
      </c>
    </row>
    <row r="30" spans="1:5">
      <c r="A30" s="2" t="s">
        <v>105</v>
      </c>
      <c r="E30" s="3" t="s">
        <v>27</v>
      </c>
    </row>
    <row r="31" spans="1:5">
      <c r="A31" s="2" t="s">
        <v>18</v>
      </c>
      <c r="E31" s="3" t="s">
        <v>27</v>
      </c>
    </row>
    <row r="32" spans="1:5">
      <c r="A32" s="2" t="s">
        <v>26</v>
      </c>
      <c r="E32" s="3" t="s">
        <v>27</v>
      </c>
    </row>
    <row r="35" spans="1:7" ht="16.5" thickBot="1">
      <c r="A35" s="1" t="s">
        <v>13</v>
      </c>
      <c r="E35" s="16" t="s">
        <v>28</v>
      </c>
    </row>
    <row r="36" spans="1:7">
      <c r="A36" s="2" t="s">
        <v>106</v>
      </c>
      <c r="E36" s="3" t="s">
        <v>27</v>
      </c>
    </row>
    <row r="37" spans="1:7">
      <c r="A37" s="2" t="s">
        <v>22</v>
      </c>
      <c r="E37" s="3">
        <v>5</v>
      </c>
    </row>
    <row r="38" spans="1:7">
      <c r="A38" s="2" t="s">
        <v>23</v>
      </c>
      <c r="E38" s="3" t="s">
        <v>27</v>
      </c>
    </row>
    <row r="41" spans="1:7" ht="16.5" thickBot="1">
      <c r="A41" s="1" t="s">
        <v>14</v>
      </c>
      <c r="E41" s="16" t="s">
        <v>28</v>
      </c>
    </row>
    <row r="42" spans="1:7">
      <c r="A42" s="2" t="s">
        <v>17</v>
      </c>
      <c r="E42" s="3" t="s">
        <v>27</v>
      </c>
    </row>
    <row r="43" spans="1:7">
      <c r="A43" s="2" t="s">
        <v>45</v>
      </c>
      <c r="E43" s="3" t="s">
        <v>27</v>
      </c>
    </row>
    <row r="46" spans="1:7" ht="15.75">
      <c r="A46" s="187" t="s">
        <v>0</v>
      </c>
      <c r="B46" s="188"/>
      <c r="C46" s="188"/>
      <c r="D46" s="188"/>
      <c r="E46" s="188"/>
      <c r="F46" s="188"/>
    </row>
    <row r="47" spans="1:7" ht="24.95" customHeight="1"/>
    <row r="48" spans="1:7" ht="24.95" customHeight="1">
      <c r="G48" s="7"/>
    </row>
    <row r="49" ht="33" customHeight="1"/>
    <row r="50" ht="24.95" customHeight="1"/>
    <row r="51" ht="24.95" customHeight="1"/>
    <row r="52" ht="24.95" customHeight="1"/>
    <row r="53" ht="24.95" customHeight="1"/>
    <row r="54" ht="24.95" customHeight="1"/>
    <row r="55" ht="24.95" customHeight="1"/>
    <row r="56" ht="24.95" customHeight="1"/>
    <row r="57" ht="32.25" customHeight="1"/>
    <row r="63" ht="30.75" customHeight="1"/>
  </sheetData>
  <mergeCells count="1">
    <mergeCell ref="A46:F46"/>
  </mergeCells>
  <phoneticPr fontId="0" type="noConversion"/>
  <pageMargins left="0.25" right="0.25" top="1" bottom="1" header="0.5" footer="0.5"/>
  <pageSetup scale="63" orientation="portrait" horizontalDpi="1200" verticalDpi="1200" r:id="rId1"/>
  <headerFooter alignWithMargins="0">
    <oddHeader>&amp;LW. D. Boyce Council&amp;CActivity Planning Worksheet&amp;RBoy Scouts of America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25" workbookViewId="0">
      <selection activeCell="M24" sqref="M24"/>
    </sheetView>
  </sheetViews>
  <sheetFormatPr defaultRowHeight="12.75"/>
  <cols>
    <col min="1" max="1" width="24.140625" customWidth="1"/>
    <col min="4" max="5" width="19.85546875" customWidth="1"/>
    <col min="6" max="6" width="43.7109375" customWidth="1"/>
  </cols>
  <sheetData>
    <row r="1" spans="1:6">
      <c r="A1" s="182" t="s">
        <v>211</v>
      </c>
    </row>
    <row r="3" spans="1:6">
      <c r="A3" t="s">
        <v>96</v>
      </c>
      <c r="C3" t="s">
        <v>86</v>
      </c>
      <c r="F3" t="s">
        <v>97</v>
      </c>
    </row>
    <row r="4" spans="1:6">
      <c r="A4" t="s">
        <v>87</v>
      </c>
      <c r="C4" t="s">
        <v>87</v>
      </c>
      <c r="F4" t="s">
        <v>87</v>
      </c>
    </row>
    <row r="5" spans="1:6">
      <c r="A5" t="s">
        <v>88</v>
      </c>
      <c r="C5" t="s">
        <v>88</v>
      </c>
      <c r="F5" t="s">
        <v>88</v>
      </c>
    </row>
    <row r="7" spans="1:6">
      <c r="A7" t="s">
        <v>89</v>
      </c>
    </row>
    <row r="8" spans="1:6">
      <c r="A8" t="s">
        <v>90</v>
      </c>
    </row>
    <row r="9" spans="1:6">
      <c r="A9" t="s">
        <v>91</v>
      </c>
    </row>
    <row r="11" spans="1:6">
      <c r="A11" t="s">
        <v>9</v>
      </c>
    </row>
    <row r="12" spans="1:6">
      <c r="B12" t="s">
        <v>98</v>
      </c>
      <c r="F12" t="s">
        <v>92</v>
      </c>
    </row>
    <row r="13" spans="1:6">
      <c r="F13" t="s">
        <v>93</v>
      </c>
    </row>
    <row r="14" spans="1:6">
      <c r="B14" t="s">
        <v>100</v>
      </c>
      <c r="F14" t="s">
        <v>88</v>
      </c>
    </row>
    <row r="17" spans="1:6">
      <c r="A17" t="s">
        <v>33</v>
      </c>
    </row>
    <row r="18" spans="1:6">
      <c r="B18" t="s">
        <v>98</v>
      </c>
      <c r="F18" t="s">
        <v>92</v>
      </c>
    </row>
    <row r="19" spans="1:6">
      <c r="F19" t="s">
        <v>93</v>
      </c>
    </row>
    <row r="20" spans="1:6">
      <c r="B20" t="s">
        <v>100</v>
      </c>
      <c r="F20" t="s">
        <v>88</v>
      </c>
    </row>
    <row r="23" spans="1:6">
      <c r="A23" t="s">
        <v>34</v>
      </c>
    </row>
    <row r="24" spans="1:6">
      <c r="B24" t="s">
        <v>99</v>
      </c>
      <c r="F24" t="s">
        <v>92</v>
      </c>
    </row>
    <row r="25" spans="1:6">
      <c r="F25" t="s">
        <v>93</v>
      </c>
    </row>
    <row r="26" spans="1:6">
      <c r="B26" t="s">
        <v>100</v>
      </c>
      <c r="F26" t="s">
        <v>88</v>
      </c>
    </row>
    <row r="29" spans="1:6">
      <c r="A29" t="s">
        <v>35</v>
      </c>
    </row>
    <row r="30" spans="1:6">
      <c r="B30" t="s">
        <v>98</v>
      </c>
      <c r="F30" t="s">
        <v>92</v>
      </c>
    </row>
    <row r="31" spans="1:6">
      <c r="F31" t="s">
        <v>93</v>
      </c>
    </row>
    <row r="32" spans="1:6">
      <c r="B32" t="s">
        <v>100</v>
      </c>
      <c r="F32" t="s">
        <v>88</v>
      </c>
    </row>
    <row r="35" spans="1:6">
      <c r="A35" t="s">
        <v>36</v>
      </c>
    </row>
    <row r="36" spans="1:6">
      <c r="B36" t="s">
        <v>98</v>
      </c>
      <c r="F36" t="s">
        <v>92</v>
      </c>
    </row>
    <row r="37" spans="1:6">
      <c r="F37" t="s">
        <v>93</v>
      </c>
    </row>
    <row r="38" spans="1:6">
      <c r="B38" t="s">
        <v>100</v>
      </c>
      <c r="F38" t="s">
        <v>88</v>
      </c>
    </row>
    <row r="40" spans="1:6">
      <c r="A40" t="s">
        <v>29</v>
      </c>
    </row>
    <row r="41" spans="1:6">
      <c r="B41" t="s">
        <v>98</v>
      </c>
      <c r="F41" t="s">
        <v>92</v>
      </c>
    </row>
    <row r="42" spans="1:6">
      <c r="F42" t="s">
        <v>93</v>
      </c>
    </row>
    <row r="43" spans="1:6">
      <c r="B43" t="s">
        <v>100</v>
      </c>
      <c r="F43" t="s">
        <v>88</v>
      </c>
    </row>
    <row r="46" spans="1:6">
      <c r="A46" t="s">
        <v>37</v>
      </c>
    </row>
    <row r="47" spans="1:6">
      <c r="B47" t="s">
        <v>98</v>
      </c>
      <c r="F47" t="s">
        <v>92</v>
      </c>
    </row>
    <row r="48" spans="1:6">
      <c r="F48" t="s">
        <v>93</v>
      </c>
    </row>
    <row r="49" spans="1:6">
      <c r="B49" t="s">
        <v>45</v>
      </c>
      <c r="F49" t="s">
        <v>88</v>
      </c>
    </row>
    <row r="50" spans="1:6">
      <c r="B50" t="s">
        <v>100</v>
      </c>
    </row>
    <row r="52" spans="1:6">
      <c r="A52" t="s">
        <v>30</v>
      </c>
    </row>
    <row r="53" spans="1:6">
      <c r="B53" t="s">
        <v>98</v>
      </c>
      <c r="F53" t="s">
        <v>92</v>
      </c>
    </row>
    <row r="54" spans="1:6">
      <c r="F54" t="s">
        <v>93</v>
      </c>
    </row>
    <row r="55" spans="1:6">
      <c r="F55" t="s">
        <v>88</v>
      </c>
    </row>
    <row r="57" spans="1:6">
      <c r="B57" t="s">
        <v>100</v>
      </c>
    </row>
    <row r="58" spans="1:6">
      <c r="A58" t="s">
        <v>31</v>
      </c>
    </row>
    <row r="59" spans="1:6">
      <c r="B59" t="s">
        <v>98</v>
      </c>
      <c r="F59" t="s">
        <v>92</v>
      </c>
    </row>
    <row r="60" spans="1:6">
      <c r="F60" t="s">
        <v>93</v>
      </c>
    </row>
    <row r="61" spans="1:6">
      <c r="F61" t="s">
        <v>88</v>
      </c>
    </row>
    <row r="64" spans="1:6">
      <c r="B64" t="s">
        <v>100</v>
      </c>
    </row>
    <row r="66" spans="1:6">
      <c r="A66" t="s">
        <v>32</v>
      </c>
    </row>
    <row r="67" spans="1:6">
      <c r="B67" t="s">
        <v>98</v>
      </c>
      <c r="F67" t="s">
        <v>92</v>
      </c>
    </row>
    <row r="68" spans="1:6">
      <c r="F68" t="s">
        <v>93</v>
      </c>
    </row>
    <row r="69" spans="1:6">
      <c r="B69" t="s">
        <v>100</v>
      </c>
      <c r="F69" t="s">
        <v>88</v>
      </c>
    </row>
    <row r="72" spans="1:6">
      <c r="A72" t="s">
        <v>94</v>
      </c>
    </row>
    <row r="73" spans="1:6">
      <c r="B73" t="s">
        <v>98</v>
      </c>
      <c r="F73" t="s">
        <v>92</v>
      </c>
    </row>
    <row r="74" spans="1:6">
      <c r="B74" t="s">
        <v>101</v>
      </c>
      <c r="F74" t="s">
        <v>93</v>
      </c>
    </row>
    <row r="75" spans="1:6">
      <c r="B75" t="s">
        <v>100</v>
      </c>
      <c r="F75" t="s">
        <v>88</v>
      </c>
    </row>
    <row r="80" spans="1:6">
      <c r="A80" t="s">
        <v>95</v>
      </c>
    </row>
    <row r="81" spans="1:6">
      <c r="B81" t="s">
        <v>98</v>
      </c>
      <c r="F81" t="s">
        <v>92</v>
      </c>
    </row>
    <row r="82" spans="1:6">
      <c r="B82" t="s">
        <v>101</v>
      </c>
      <c r="F82" t="s">
        <v>93</v>
      </c>
    </row>
    <row r="83" spans="1:6">
      <c r="B83" t="s">
        <v>100</v>
      </c>
      <c r="F83" t="s">
        <v>88</v>
      </c>
    </row>
    <row r="88" spans="1:6">
      <c r="A88" t="s">
        <v>9</v>
      </c>
    </row>
    <row r="89" spans="1:6">
      <c r="B89" t="s">
        <v>98</v>
      </c>
      <c r="F89" t="s">
        <v>92</v>
      </c>
    </row>
    <row r="90" spans="1:6">
      <c r="B90" t="s">
        <v>101</v>
      </c>
      <c r="F90" t="s">
        <v>93</v>
      </c>
    </row>
    <row r="91" spans="1:6">
      <c r="B91" t="s">
        <v>102</v>
      </c>
      <c r="F91" t="s">
        <v>88</v>
      </c>
    </row>
    <row r="92" spans="1:6">
      <c r="B9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opLeftCell="G1" workbookViewId="0">
      <selection activeCell="U42" sqref="U42"/>
    </sheetView>
  </sheetViews>
  <sheetFormatPr defaultRowHeight="12.75"/>
  <cols>
    <col min="1" max="1" width="17.85546875" style="174" hidden="1" customWidth="1"/>
    <col min="2" max="2" width="2.7109375" style="174" hidden="1" customWidth="1"/>
    <col min="3" max="3" width="10.7109375" style="174" hidden="1" customWidth="1"/>
    <col min="4" max="4" width="2.7109375" style="174" hidden="1" customWidth="1"/>
    <col min="5" max="5" width="12.42578125" style="175" hidden="1" customWidth="1"/>
    <col min="6" max="6" width="2.7109375" style="64" hidden="1" customWidth="1"/>
    <col min="7" max="7" width="26.42578125" style="64" customWidth="1"/>
    <col min="8" max="8" width="13" style="64" customWidth="1"/>
    <col min="9" max="9" width="15.85546875" style="64" customWidth="1"/>
    <col min="10" max="10" width="4.140625" style="64" customWidth="1"/>
    <col min="11" max="11" width="11.28515625" style="174" customWidth="1"/>
    <col min="12" max="12" width="2.7109375" style="174" customWidth="1"/>
    <col min="13" max="13" width="12.28515625" style="174" customWidth="1"/>
    <col min="14" max="14" width="2.7109375" style="174" customWidth="1"/>
    <col min="15" max="15" width="11.28515625" style="175" customWidth="1"/>
    <col min="16" max="16" width="0.85546875" style="64" customWidth="1"/>
    <col min="17" max="16384" width="9.140625" style="64"/>
  </cols>
  <sheetData>
    <row r="1" spans="1:21" ht="19.5" thickBot="1">
      <c r="A1" s="61" t="s">
        <v>107</v>
      </c>
      <c r="B1" s="62"/>
      <c r="C1" s="62"/>
      <c r="D1" s="62"/>
      <c r="E1" s="63"/>
      <c r="G1" s="208" t="s">
        <v>166</v>
      </c>
      <c r="H1" s="208"/>
      <c r="I1" s="208"/>
      <c r="J1" s="65"/>
      <c r="K1" s="66"/>
      <c r="L1" s="66"/>
      <c r="M1" s="66"/>
      <c r="N1" s="66"/>
      <c r="O1" s="67"/>
      <c r="P1" s="65"/>
    </row>
    <row r="2" spans="1:21" ht="18" customHeight="1" thickTop="1">
      <c r="A2" s="68"/>
      <c r="B2" s="68"/>
      <c r="C2" s="68" t="s">
        <v>108</v>
      </c>
      <c r="D2" s="68"/>
      <c r="E2" s="69">
        <v>39644</v>
      </c>
      <c r="G2" s="70" t="s">
        <v>109</v>
      </c>
      <c r="H2" s="209"/>
      <c r="I2" s="209"/>
      <c r="J2" s="65"/>
      <c r="K2" s="71"/>
      <c r="L2" s="71"/>
      <c r="M2" s="71" t="s">
        <v>108</v>
      </c>
      <c r="N2" s="71"/>
      <c r="O2" s="72"/>
      <c r="P2" s="65"/>
    </row>
    <row r="3" spans="1:21" s="79" customFormat="1" ht="15" customHeight="1">
      <c r="A3" s="73"/>
      <c r="B3" s="68"/>
      <c r="C3" s="74"/>
      <c r="D3" s="74"/>
      <c r="E3" s="74"/>
      <c r="F3" s="75"/>
      <c r="G3" s="76"/>
      <c r="H3" s="204"/>
      <c r="I3" s="204"/>
      <c r="J3" s="77"/>
      <c r="K3" s="71"/>
      <c r="L3" s="71"/>
      <c r="M3" s="78"/>
      <c r="N3" s="76"/>
      <c r="O3" s="76"/>
      <c r="P3" s="76"/>
    </row>
    <row r="4" spans="1:21" s="79" customFormat="1" ht="15" customHeight="1">
      <c r="A4" s="68"/>
      <c r="B4" s="68"/>
      <c r="C4" s="68" t="s">
        <v>110</v>
      </c>
      <c r="D4" s="68"/>
      <c r="E4" s="80">
        <v>1234</v>
      </c>
      <c r="G4" s="76" t="s">
        <v>167</v>
      </c>
      <c r="H4" s="205"/>
      <c r="I4" s="205"/>
      <c r="J4" s="76"/>
      <c r="K4" s="71"/>
      <c r="L4" s="71"/>
      <c r="M4" s="71" t="s">
        <v>110</v>
      </c>
      <c r="N4" s="71"/>
      <c r="O4" s="81"/>
      <c r="P4" s="76"/>
      <c r="U4" s="82"/>
    </row>
    <row r="5" spans="1:21" s="79" customFormat="1" ht="15" customHeight="1">
      <c r="A5" s="68"/>
      <c r="B5" s="68"/>
      <c r="C5" s="74"/>
      <c r="D5" s="74"/>
      <c r="E5" s="74"/>
      <c r="F5" s="75"/>
      <c r="G5" s="76" t="s">
        <v>97</v>
      </c>
      <c r="H5" s="205"/>
      <c r="I5" s="205"/>
      <c r="J5" s="77"/>
      <c r="K5" s="71"/>
      <c r="L5" s="71"/>
      <c r="M5" s="83"/>
      <c r="N5" s="76"/>
      <c r="O5" s="76"/>
      <c r="P5" s="76"/>
    </row>
    <row r="6" spans="1:21" s="79" customFormat="1" ht="15" customHeight="1">
      <c r="A6" s="84"/>
      <c r="B6" s="84"/>
      <c r="C6" s="68" t="s">
        <v>111</v>
      </c>
      <c r="D6" s="68"/>
      <c r="E6" s="80" t="s">
        <v>112</v>
      </c>
      <c r="F6" s="75"/>
      <c r="G6" s="76" t="s">
        <v>113</v>
      </c>
      <c r="H6" s="205"/>
      <c r="I6" s="205"/>
      <c r="J6" s="77"/>
      <c r="K6" s="77"/>
      <c r="L6" s="77"/>
      <c r="M6" s="71" t="s">
        <v>111</v>
      </c>
      <c r="N6" s="71"/>
      <c r="O6" s="81"/>
      <c r="P6" s="76"/>
    </row>
    <row r="7" spans="1:21" s="79" customFormat="1" ht="15" customHeight="1">
      <c r="A7" s="85"/>
      <c r="B7" s="85"/>
      <c r="C7" s="74"/>
      <c r="D7" s="74"/>
      <c r="E7" s="74"/>
      <c r="G7" s="76" t="s">
        <v>114</v>
      </c>
      <c r="H7" s="205"/>
      <c r="I7" s="205"/>
      <c r="J7" s="76"/>
      <c r="K7" s="78"/>
      <c r="L7" s="78"/>
      <c r="M7" s="83"/>
      <c r="N7" s="76"/>
      <c r="O7" s="76"/>
      <c r="P7" s="76"/>
    </row>
    <row r="8" spans="1:21" s="79" customFormat="1" ht="15" customHeight="1">
      <c r="A8" s="85"/>
      <c r="B8" s="85"/>
      <c r="C8" s="86" t="s">
        <v>115</v>
      </c>
      <c r="D8" s="68"/>
      <c r="E8" s="80">
        <v>50</v>
      </c>
      <c r="G8" s="76" t="s">
        <v>116</v>
      </c>
      <c r="H8" s="205"/>
      <c r="I8" s="205"/>
      <c r="J8" s="76"/>
      <c r="K8" s="78"/>
      <c r="L8" s="78"/>
      <c r="M8" s="71" t="s">
        <v>117</v>
      </c>
      <c r="N8" s="71"/>
      <c r="O8" s="87"/>
      <c r="P8" s="76"/>
    </row>
    <row r="9" spans="1:21" s="79" customFormat="1" ht="15" customHeight="1">
      <c r="A9" s="85"/>
      <c r="B9" s="85"/>
      <c r="C9" s="86" t="s">
        <v>118</v>
      </c>
      <c r="D9" s="68"/>
      <c r="E9" s="80">
        <v>10</v>
      </c>
      <c r="G9" s="76"/>
      <c r="H9" s="88"/>
      <c r="I9" s="88"/>
      <c r="J9" s="76"/>
      <c r="K9" s="78"/>
      <c r="L9" s="78"/>
      <c r="M9" s="71" t="s">
        <v>118</v>
      </c>
      <c r="N9" s="71"/>
      <c r="O9" s="87"/>
      <c r="P9" s="76"/>
    </row>
    <row r="10" spans="1:21" s="79" customFormat="1" ht="12" customHeight="1" thickBot="1">
      <c r="A10" s="89"/>
      <c r="B10" s="89"/>
      <c r="C10" s="90"/>
      <c r="D10" s="90"/>
      <c r="E10" s="91"/>
      <c r="F10" s="92"/>
      <c r="G10" s="93"/>
      <c r="H10" s="206"/>
      <c r="I10" s="206"/>
      <c r="J10" s="94"/>
      <c r="K10" s="95"/>
      <c r="L10" s="95"/>
      <c r="M10" s="96"/>
      <c r="N10" s="96"/>
      <c r="O10" s="97"/>
      <c r="P10" s="76"/>
    </row>
    <row r="11" spans="1:21" s="79" customFormat="1" ht="19.5" thickTop="1">
      <c r="A11" s="80"/>
      <c r="B11" s="80"/>
      <c r="C11" s="98" t="s">
        <v>119</v>
      </c>
      <c r="D11" s="80"/>
      <c r="E11" s="99"/>
      <c r="F11" s="75"/>
      <c r="G11" s="100"/>
      <c r="H11" s="100"/>
      <c r="I11" s="100"/>
      <c r="J11" s="77"/>
      <c r="K11" s="101"/>
      <c r="L11" s="101"/>
      <c r="M11" s="102" t="s">
        <v>120</v>
      </c>
      <c r="N11" s="101"/>
      <c r="O11" s="103"/>
      <c r="P11" s="76"/>
    </row>
    <row r="12" spans="1:21" s="79" customFormat="1" ht="18.75">
      <c r="A12" s="84" t="s">
        <v>121</v>
      </c>
      <c r="B12" s="84"/>
      <c r="C12" s="84" t="s">
        <v>122</v>
      </c>
      <c r="D12" s="84"/>
      <c r="E12" s="104" t="s">
        <v>40</v>
      </c>
      <c r="G12" s="105"/>
      <c r="H12" s="105"/>
      <c r="I12" s="105"/>
      <c r="J12" s="76"/>
      <c r="K12" s="77" t="s">
        <v>121</v>
      </c>
      <c r="L12" s="77"/>
      <c r="M12" s="77" t="s">
        <v>122</v>
      </c>
      <c r="N12" s="77"/>
      <c r="O12" s="106" t="s">
        <v>40</v>
      </c>
      <c r="P12" s="76"/>
    </row>
    <row r="13" spans="1:21" s="79" customFormat="1" ht="9.75" customHeight="1">
      <c r="A13" s="84" t="s">
        <v>123</v>
      </c>
      <c r="B13" s="84"/>
      <c r="C13" s="84" t="s">
        <v>124</v>
      </c>
      <c r="D13" s="84"/>
      <c r="E13" s="104" t="s">
        <v>125</v>
      </c>
      <c r="G13" s="76"/>
      <c r="H13" s="76"/>
      <c r="I13" s="76"/>
      <c r="J13" s="76"/>
      <c r="K13" s="77" t="s">
        <v>123</v>
      </c>
      <c r="L13" s="77"/>
      <c r="M13" s="77" t="s">
        <v>126</v>
      </c>
      <c r="N13" s="77"/>
      <c r="O13" s="106" t="s">
        <v>125</v>
      </c>
      <c r="P13" s="76"/>
    </row>
    <row r="14" spans="1:21" s="79" customFormat="1" ht="18" customHeight="1">
      <c r="A14" s="80" t="s">
        <v>127</v>
      </c>
      <c r="B14" s="84"/>
      <c r="C14" s="80" t="s">
        <v>52</v>
      </c>
      <c r="D14" s="84"/>
      <c r="E14" s="99" t="s">
        <v>38</v>
      </c>
      <c r="G14" s="107" t="s">
        <v>128</v>
      </c>
      <c r="H14" s="76"/>
      <c r="I14" s="76"/>
      <c r="J14" s="76"/>
      <c r="K14" s="101" t="s">
        <v>129</v>
      </c>
      <c r="L14" s="77"/>
      <c r="M14" s="101" t="s">
        <v>52</v>
      </c>
      <c r="N14" s="77"/>
      <c r="O14" s="103" t="s">
        <v>38</v>
      </c>
      <c r="P14" s="76"/>
    </row>
    <row r="15" spans="1:21" s="79" customFormat="1" ht="15" customHeight="1">
      <c r="A15" s="108">
        <v>15</v>
      </c>
      <c r="B15" s="84"/>
      <c r="C15" s="109">
        <v>60</v>
      </c>
      <c r="D15" s="84"/>
      <c r="E15" s="110">
        <f>+A15*C15</f>
        <v>900</v>
      </c>
      <c r="G15" s="76" t="s">
        <v>130</v>
      </c>
      <c r="H15" s="111" t="s">
        <v>215</v>
      </c>
      <c r="I15" s="111"/>
      <c r="J15" s="76"/>
      <c r="K15" s="112">
        <v>128</v>
      </c>
      <c r="L15" s="77"/>
      <c r="M15" s="113">
        <f>Cubs+Adults</f>
        <v>0</v>
      </c>
      <c r="N15" s="77"/>
      <c r="O15" s="112">
        <f>IF(M15="","",K15*M15)</f>
        <v>0</v>
      </c>
      <c r="P15" s="76"/>
    </row>
    <row r="16" spans="1:21" s="79" customFormat="1" ht="12" customHeight="1">
      <c r="A16" s="114"/>
      <c r="B16" s="114"/>
      <c r="C16" s="85"/>
      <c r="D16" s="85"/>
      <c r="E16" s="115"/>
      <c r="G16" s="76"/>
      <c r="H16" s="76"/>
      <c r="I16" s="76"/>
      <c r="J16" s="76"/>
      <c r="K16" s="116"/>
      <c r="L16" s="116"/>
      <c r="M16" s="117"/>
      <c r="N16" s="78"/>
      <c r="O16" s="118"/>
      <c r="P16" s="76"/>
    </row>
    <row r="17" spans="1:16" s="79" customFormat="1" ht="12" customHeight="1">
      <c r="A17" s="119">
        <v>20</v>
      </c>
      <c r="B17" s="114"/>
      <c r="C17" s="120">
        <v>1</v>
      </c>
      <c r="D17" s="85"/>
      <c r="E17" s="121">
        <f>+A17*C17</f>
        <v>20</v>
      </c>
      <c r="G17" s="76" t="s">
        <v>131</v>
      </c>
      <c r="H17" s="111" t="s">
        <v>216</v>
      </c>
      <c r="I17" s="111"/>
      <c r="J17" s="76"/>
      <c r="K17" s="122"/>
      <c r="L17" s="116"/>
      <c r="M17" s="117"/>
      <c r="N17" s="78"/>
      <c r="O17" s="112">
        <v>100</v>
      </c>
      <c r="P17" s="76"/>
    </row>
    <row r="18" spans="1:16" s="79" customFormat="1" ht="12" customHeight="1">
      <c r="A18" s="114"/>
      <c r="B18" s="114"/>
      <c r="C18" s="85"/>
      <c r="D18" s="85"/>
      <c r="E18" s="115"/>
      <c r="G18" s="76"/>
      <c r="H18" s="76"/>
      <c r="I18" s="76"/>
      <c r="J18" s="76"/>
      <c r="K18" s="123"/>
      <c r="L18" s="116"/>
      <c r="M18" s="124"/>
      <c r="N18" s="78"/>
      <c r="O18" s="125"/>
      <c r="P18" s="76"/>
    </row>
    <row r="19" spans="1:16" s="79" customFormat="1" ht="12" customHeight="1">
      <c r="A19" s="119">
        <v>12</v>
      </c>
      <c r="B19" s="114"/>
      <c r="C19" s="120">
        <v>50</v>
      </c>
      <c r="D19" s="85"/>
      <c r="E19" s="121">
        <f>+A19*C19</f>
        <v>600</v>
      </c>
      <c r="G19" s="126" t="s">
        <v>132</v>
      </c>
      <c r="H19" s="111" t="s">
        <v>217</v>
      </c>
      <c r="I19" s="111"/>
      <c r="J19" s="76"/>
      <c r="K19" s="112">
        <v>15</v>
      </c>
      <c r="L19" s="116"/>
      <c r="M19" s="140">
        <f>Cubs</f>
        <v>0</v>
      </c>
      <c r="N19" s="78"/>
      <c r="O19" s="112">
        <f>IF(M19="","",K19*M19)</f>
        <v>0</v>
      </c>
      <c r="P19" s="76"/>
    </row>
    <row r="20" spans="1:16" s="79" customFormat="1" ht="12" customHeight="1">
      <c r="A20" s="114"/>
      <c r="B20" s="114"/>
      <c r="C20" s="85"/>
      <c r="D20" s="85"/>
      <c r="E20" s="115"/>
      <c r="G20" s="76"/>
      <c r="H20" s="76"/>
      <c r="I20" s="76"/>
      <c r="J20" s="76"/>
      <c r="K20" s="127"/>
      <c r="L20" s="116"/>
      <c r="M20" s="128"/>
      <c r="N20" s="78"/>
      <c r="O20" s="118"/>
      <c r="P20" s="76"/>
    </row>
    <row r="21" spans="1:16" s="79" customFormat="1" ht="12" customHeight="1">
      <c r="A21" s="114"/>
      <c r="B21" s="114"/>
      <c r="C21" s="85"/>
      <c r="D21" s="85"/>
      <c r="E21" s="115"/>
      <c r="G21" s="76" t="s">
        <v>133</v>
      </c>
      <c r="H21" s="131" t="s">
        <v>168</v>
      </c>
      <c r="I21" s="131"/>
      <c r="J21" s="76"/>
      <c r="K21" s="116"/>
      <c r="L21" s="116"/>
      <c r="M21" s="117"/>
      <c r="N21" s="78"/>
      <c r="O21" s="130"/>
      <c r="P21" s="76"/>
    </row>
    <row r="22" spans="1:16" s="79" customFormat="1" ht="12" customHeight="1">
      <c r="A22" s="114"/>
      <c r="B22" s="114"/>
      <c r="C22" s="85"/>
      <c r="D22" s="85"/>
      <c r="E22" s="115"/>
      <c r="G22" s="76"/>
      <c r="H22" s="76" t="s">
        <v>169</v>
      </c>
      <c r="I22" s="76"/>
      <c r="J22" s="76"/>
      <c r="K22" s="132"/>
      <c r="L22" s="76"/>
      <c r="M22" s="124"/>
      <c r="N22" s="76"/>
      <c r="O22" s="132"/>
      <c r="P22" s="76"/>
    </row>
    <row r="23" spans="1:16" s="79" customFormat="1" ht="12" customHeight="1">
      <c r="A23" s="119">
        <v>12</v>
      </c>
      <c r="B23" s="114"/>
      <c r="C23" s="120">
        <v>50</v>
      </c>
      <c r="D23" s="85"/>
      <c r="E23" s="121">
        <f>+A23*C23</f>
        <v>600</v>
      </c>
      <c r="G23" s="76"/>
      <c r="H23" s="133" t="s">
        <v>170</v>
      </c>
      <c r="I23" s="133"/>
      <c r="J23" s="76"/>
      <c r="K23" s="129">
        <v>25</v>
      </c>
      <c r="L23" s="116"/>
      <c r="M23" s="124">
        <f>Cubs</f>
        <v>0</v>
      </c>
      <c r="N23" s="78"/>
      <c r="O23" s="112">
        <f>IF(K23="","",K23*M23)</f>
        <v>0</v>
      </c>
      <c r="P23" s="76"/>
    </row>
    <row r="24" spans="1:16" s="79" customFormat="1" ht="12" customHeight="1">
      <c r="A24" s="114"/>
      <c r="B24" s="114"/>
      <c r="C24" s="85"/>
      <c r="D24" s="85"/>
      <c r="E24" s="115"/>
      <c r="G24" s="76" t="s">
        <v>134</v>
      </c>
      <c r="H24" s="76"/>
      <c r="I24" s="76"/>
      <c r="J24" s="76"/>
      <c r="K24" s="134"/>
      <c r="L24" s="116"/>
      <c r="M24" s="128"/>
      <c r="N24" s="78"/>
      <c r="O24" s="134"/>
      <c r="P24" s="76"/>
    </row>
    <row r="25" spans="1:16" s="79" customFormat="1" ht="12" customHeight="1">
      <c r="A25" s="119">
        <v>10</v>
      </c>
      <c r="B25" s="114"/>
      <c r="C25" s="120">
        <v>50</v>
      </c>
      <c r="D25" s="85"/>
      <c r="E25" s="121">
        <f>+A25*C25</f>
        <v>500</v>
      </c>
      <c r="G25" s="135" t="s">
        <v>135</v>
      </c>
      <c r="H25" s="111" t="s">
        <v>136</v>
      </c>
      <c r="I25" s="111"/>
      <c r="J25" s="76"/>
      <c r="K25" s="129">
        <v>37</v>
      </c>
      <c r="L25" s="116"/>
      <c r="M25" s="124">
        <f>Cubs</f>
        <v>0</v>
      </c>
      <c r="N25" s="78"/>
      <c r="O25" s="112">
        <f>IF(K25="","",K25*M25)</f>
        <v>0</v>
      </c>
      <c r="P25" s="76"/>
    </row>
    <row r="26" spans="1:16" s="79" customFormat="1" ht="12" customHeight="1">
      <c r="A26" s="114"/>
      <c r="B26" s="114"/>
      <c r="C26" s="85"/>
      <c r="D26" s="85"/>
      <c r="E26" s="115"/>
      <c r="G26" s="76"/>
      <c r="H26" s="76"/>
      <c r="I26" s="76"/>
      <c r="J26" s="76"/>
      <c r="K26" s="127"/>
      <c r="L26" s="116"/>
      <c r="M26" s="128"/>
      <c r="N26" s="78"/>
      <c r="O26" s="118"/>
      <c r="P26" s="76"/>
    </row>
    <row r="27" spans="1:16" s="79" customFormat="1" ht="12" customHeight="1">
      <c r="A27" s="119">
        <v>10</v>
      </c>
      <c r="B27" s="114"/>
      <c r="C27" s="120">
        <v>6</v>
      </c>
      <c r="D27" s="85"/>
      <c r="E27" s="121">
        <f>+A27*C27</f>
        <v>60</v>
      </c>
      <c r="G27" s="135" t="s">
        <v>41</v>
      </c>
      <c r="H27" s="111" t="s">
        <v>137</v>
      </c>
      <c r="I27" s="111"/>
      <c r="J27" s="76"/>
      <c r="K27" s="129">
        <v>25</v>
      </c>
      <c r="L27" s="116"/>
      <c r="M27" s="124">
        <f>Adults</f>
        <v>0</v>
      </c>
      <c r="N27" s="78"/>
      <c r="O27" s="112">
        <f>IF(K27="","",K27*M27)</f>
        <v>0</v>
      </c>
      <c r="P27" s="76"/>
    </row>
    <row r="28" spans="1:16" s="79" customFormat="1" ht="12" customHeight="1">
      <c r="A28" s="114"/>
      <c r="B28" s="114"/>
      <c r="C28" s="85"/>
      <c r="D28" s="85"/>
      <c r="E28" s="115"/>
      <c r="G28" s="76"/>
      <c r="H28" s="76"/>
      <c r="I28" s="76"/>
      <c r="J28" s="76"/>
      <c r="K28" s="122"/>
      <c r="L28" s="116"/>
      <c r="M28" s="117"/>
      <c r="N28" s="78"/>
      <c r="O28" s="122"/>
      <c r="P28" s="76"/>
    </row>
    <row r="29" spans="1:16" s="79" customFormat="1" ht="15" customHeight="1">
      <c r="A29" s="119">
        <v>10</v>
      </c>
      <c r="B29" s="114"/>
      <c r="C29" s="120">
        <v>50</v>
      </c>
      <c r="D29" s="85"/>
      <c r="E29" s="121">
        <f>+A29*C29</f>
        <v>500</v>
      </c>
      <c r="G29" s="76" t="s">
        <v>138</v>
      </c>
      <c r="H29" s="207"/>
      <c r="I29" s="207"/>
      <c r="J29" s="76"/>
      <c r="K29" s="129"/>
      <c r="L29" s="116"/>
      <c r="M29" s="124"/>
      <c r="N29" s="78"/>
      <c r="O29" s="112" t="str">
        <f>IF(M29="","",K29*M29)</f>
        <v/>
      </c>
      <c r="P29" s="76"/>
    </row>
    <row r="30" spans="1:16" s="79" customFormat="1" ht="15" customHeight="1">
      <c r="A30" s="119">
        <v>8</v>
      </c>
      <c r="B30" s="114"/>
      <c r="C30" s="120">
        <v>50</v>
      </c>
      <c r="D30" s="85"/>
      <c r="E30" s="121">
        <f>+A30*C30</f>
        <v>400</v>
      </c>
      <c r="G30" s="76" t="s">
        <v>171</v>
      </c>
      <c r="H30" s="203" t="s">
        <v>172</v>
      </c>
      <c r="I30" s="203"/>
      <c r="J30" s="76"/>
      <c r="K30" s="129">
        <v>10</v>
      </c>
      <c r="L30" s="116"/>
      <c r="M30" s="124">
        <f>Cubs*2.5</f>
        <v>0</v>
      </c>
      <c r="N30" s="78"/>
      <c r="O30" s="112">
        <f>IF(M30="","",K30*M30)</f>
        <v>0</v>
      </c>
      <c r="P30" s="76"/>
    </row>
    <row r="31" spans="1:16" s="79" customFormat="1" ht="15" customHeight="1">
      <c r="A31" s="119">
        <v>6</v>
      </c>
      <c r="B31" s="114"/>
      <c r="C31" s="120">
        <v>10</v>
      </c>
      <c r="D31" s="85"/>
      <c r="E31" s="121">
        <f>+A31*C31</f>
        <v>60</v>
      </c>
      <c r="G31" s="76" t="s">
        <v>173</v>
      </c>
      <c r="H31" s="207" t="s">
        <v>174</v>
      </c>
      <c r="I31" s="207"/>
      <c r="J31" s="76"/>
      <c r="K31" s="129">
        <v>8</v>
      </c>
      <c r="L31" s="116"/>
      <c r="M31" s="124">
        <f>Cubs*2.5</f>
        <v>0</v>
      </c>
      <c r="N31" s="78"/>
      <c r="O31" s="112" t="str">
        <f>IF(K31*M31&gt;0,K31*M31,"")</f>
        <v/>
      </c>
      <c r="P31" s="76"/>
    </row>
    <row r="32" spans="1:16" s="79" customFormat="1" ht="15" customHeight="1">
      <c r="A32" s="119">
        <v>5</v>
      </c>
      <c r="B32" s="114"/>
      <c r="C32" s="120">
        <v>50</v>
      </c>
      <c r="D32" s="85"/>
      <c r="E32" s="121">
        <f>+A32*C32</f>
        <v>250</v>
      </c>
      <c r="G32" s="76" t="s">
        <v>218</v>
      </c>
      <c r="H32" s="203" t="s">
        <v>175</v>
      </c>
      <c r="I32" s="203"/>
      <c r="J32" s="76"/>
      <c r="K32" s="129">
        <v>8</v>
      </c>
      <c r="L32" s="116"/>
      <c r="M32" s="124">
        <f>Cubs*2.5</f>
        <v>0</v>
      </c>
      <c r="N32" s="78"/>
      <c r="O32" s="112">
        <f>IF(K32="","",K32*M32)</f>
        <v>0</v>
      </c>
      <c r="P32" s="76"/>
    </row>
    <row r="33" spans="1:16" s="79" customFormat="1" ht="12" customHeight="1">
      <c r="A33" s="114"/>
      <c r="B33" s="114"/>
      <c r="C33" s="85"/>
      <c r="D33" s="85"/>
      <c r="E33" s="115"/>
      <c r="G33" s="76"/>
      <c r="H33" s="76"/>
      <c r="I33" s="76"/>
      <c r="J33" s="76"/>
      <c r="K33" s="122"/>
      <c r="L33" s="116"/>
      <c r="M33" s="117"/>
      <c r="N33" s="78"/>
      <c r="O33" s="122"/>
      <c r="P33" s="76"/>
    </row>
    <row r="34" spans="1:16" s="79" customFormat="1" ht="12" customHeight="1">
      <c r="A34" s="114"/>
      <c r="B34" s="114"/>
      <c r="C34" s="85"/>
      <c r="D34" s="85"/>
      <c r="E34" s="115"/>
      <c r="F34" s="136"/>
      <c r="G34" s="76" t="s">
        <v>139</v>
      </c>
      <c r="H34" s="204"/>
      <c r="I34" s="204"/>
      <c r="J34" s="78"/>
      <c r="K34" s="123"/>
      <c r="L34" s="116"/>
      <c r="M34" s="124"/>
      <c r="N34" s="78"/>
      <c r="O34" s="125"/>
      <c r="P34" s="76"/>
    </row>
    <row r="35" spans="1:16" s="79" customFormat="1" ht="15" customHeight="1">
      <c r="A35" s="119">
        <v>10</v>
      </c>
      <c r="B35" s="114"/>
      <c r="C35" s="120">
        <v>50</v>
      </c>
      <c r="D35" s="85"/>
      <c r="E35" s="121">
        <f>+A35*C35</f>
        <v>500</v>
      </c>
      <c r="G35" s="135" t="s">
        <v>9</v>
      </c>
      <c r="H35" s="201" t="s">
        <v>1</v>
      </c>
      <c r="I35" s="201"/>
      <c r="J35" s="76"/>
      <c r="K35" s="129">
        <v>10</v>
      </c>
      <c r="L35" s="116"/>
      <c r="M35" s="124">
        <f>Cubs*2.5</f>
        <v>0</v>
      </c>
      <c r="N35" s="78"/>
      <c r="O35" s="112">
        <f>IF(K35="","",K35*M35)</f>
        <v>0</v>
      </c>
      <c r="P35" s="76"/>
    </row>
    <row r="36" spans="1:16" s="79" customFormat="1" ht="15" customHeight="1">
      <c r="A36" s="119">
        <v>10</v>
      </c>
      <c r="B36" s="114"/>
      <c r="C36" s="120">
        <v>50</v>
      </c>
      <c r="D36" s="85"/>
      <c r="E36" s="121">
        <f>+A36*C36</f>
        <v>500</v>
      </c>
      <c r="G36" s="135" t="s">
        <v>36</v>
      </c>
      <c r="H36" s="201" t="s">
        <v>176</v>
      </c>
      <c r="I36" s="201"/>
      <c r="J36" s="76"/>
      <c r="K36" s="129">
        <v>5</v>
      </c>
      <c r="L36" s="116"/>
      <c r="M36" s="124">
        <f>Cubs*2.5</f>
        <v>0</v>
      </c>
      <c r="N36" s="78"/>
      <c r="O36" s="112">
        <f>IF(K36="","",K36*M36)</f>
        <v>0</v>
      </c>
      <c r="P36" s="76"/>
    </row>
    <row r="37" spans="1:16" s="79" customFormat="1" ht="15" customHeight="1">
      <c r="A37" s="119">
        <v>10</v>
      </c>
      <c r="B37" s="114"/>
      <c r="C37" s="120">
        <v>50</v>
      </c>
      <c r="D37" s="85"/>
      <c r="E37" s="121">
        <f>+A37*C37</f>
        <v>500</v>
      </c>
      <c r="G37" s="135" t="s">
        <v>141</v>
      </c>
      <c r="H37" s="201" t="s">
        <v>177</v>
      </c>
      <c r="I37" s="201"/>
      <c r="J37" s="76"/>
      <c r="K37" s="129">
        <v>15</v>
      </c>
      <c r="L37" s="116"/>
      <c r="M37" s="124">
        <f>Cubs*2</f>
        <v>0</v>
      </c>
      <c r="N37" s="78"/>
      <c r="O37" s="112">
        <f>IF(K37="","",K37*M37)</f>
        <v>0</v>
      </c>
      <c r="P37" s="76"/>
    </row>
    <row r="38" spans="1:16" s="79" customFormat="1" ht="15" customHeight="1">
      <c r="A38" s="114"/>
      <c r="B38" s="114"/>
      <c r="C38" s="85"/>
      <c r="D38" s="85"/>
      <c r="E38" s="115"/>
      <c r="G38" s="135" t="s">
        <v>140</v>
      </c>
      <c r="H38" s="201" t="s">
        <v>177</v>
      </c>
      <c r="I38" s="201"/>
      <c r="J38" s="76"/>
      <c r="K38" s="137">
        <v>15</v>
      </c>
      <c r="L38" s="116"/>
      <c r="M38" s="124">
        <f>Cubs*2</f>
        <v>0</v>
      </c>
      <c r="N38" s="78"/>
      <c r="O38" s="112">
        <f>IF(K38="","",K38*M38)</f>
        <v>0</v>
      </c>
      <c r="P38" s="76"/>
    </row>
    <row r="39" spans="1:16" s="79" customFormat="1" ht="15" customHeight="1">
      <c r="A39" s="114"/>
      <c r="B39" s="114"/>
      <c r="C39" s="85"/>
      <c r="D39" s="85"/>
      <c r="E39" s="115"/>
      <c r="G39" s="135"/>
      <c r="H39" s="76"/>
      <c r="I39" s="76"/>
      <c r="J39" s="76"/>
      <c r="K39" s="122"/>
      <c r="L39" s="116"/>
      <c r="M39" s="138"/>
      <c r="N39" s="78"/>
      <c r="O39" s="122"/>
      <c r="P39" s="76"/>
    </row>
    <row r="40" spans="1:16" s="79" customFormat="1" ht="15" customHeight="1">
      <c r="A40" s="114"/>
      <c r="B40" s="114"/>
      <c r="C40" s="85"/>
      <c r="D40" s="85"/>
      <c r="E40" s="115"/>
      <c r="G40" s="88" t="s">
        <v>178</v>
      </c>
      <c r="H40" s="76"/>
      <c r="I40" s="76"/>
      <c r="J40" s="76"/>
      <c r="K40" s="112"/>
      <c r="L40" s="116"/>
      <c r="M40" s="113"/>
      <c r="N40" s="78"/>
      <c r="O40" s="112"/>
      <c r="P40" s="76"/>
    </row>
    <row r="41" spans="1:16" s="79" customFormat="1" ht="15" customHeight="1">
      <c r="A41" s="119">
        <v>75</v>
      </c>
      <c r="B41" s="114" t="s">
        <v>145</v>
      </c>
      <c r="C41" s="120">
        <v>40</v>
      </c>
      <c r="D41" s="85" t="s">
        <v>146</v>
      </c>
      <c r="E41" s="115">
        <f>+A41*C41</f>
        <v>3000</v>
      </c>
      <c r="G41" s="135" t="s">
        <v>179</v>
      </c>
      <c r="H41" s="201" t="s">
        <v>180</v>
      </c>
      <c r="I41" s="201"/>
      <c r="J41" s="76"/>
      <c r="K41" s="129">
        <v>50</v>
      </c>
      <c r="L41" s="116"/>
      <c r="M41" s="140">
        <v>1</v>
      </c>
      <c r="N41" s="78"/>
      <c r="O41" s="112">
        <f>IF(K41*M41&gt;0,K41*M41,"")</f>
        <v>50</v>
      </c>
      <c r="P41" s="76"/>
    </row>
    <row r="42" spans="1:16" s="79" customFormat="1" ht="15" customHeight="1">
      <c r="A42" s="119">
        <v>130</v>
      </c>
      <c r="B42" s="114" t="s">
        <v>145</v>
      </c>
      <c r="C42" s="120">
        <v>30</v>
      </c>
      <c r="D42" s="85" t="s">
        <v>146</v>
      </c>
      <c r="E42" s="115">
        <f>+A42*C42</f>
        <v>3900</v>
      </c>
      <c r="G42" s="135" t="s">
        <v>84</v>
      </c>
      <c r="H42" s="201" t="s">
        <v>180</v>
      </c>
      <c r="I42" s="201"/>
      <c r="J42" s="76"/>
      <c r="K42" s="129">
        <v>50</v>
      </c>
      <c r="L42" s="116"/>
      <c r="M42" s="140">
        <v>1</v>
      </c>
      <c r="N42" s="78"/>
      <c r="O42" s="112">
        <f>IF(K42*M42&gt;0,K42*M42,"")</f>
        <v>50</v>
      </c>
      <c r="P42" s="76"/>
    </row>
    <row r="43" spans="1:16" s="79" customFormat="1" ht="15" customHeight="1">
      <c r="A43" s="119">
        <v>145</v>
      </c>
      <c r="B43" s="114" t="s">
        <v>145</v>
      </c>
      <c r="C43" s="120">
        <v>15</v>
      </c>
      <c r="D43" s="85" t="s">
        <v>146</v>
      </c>
      <c r="E43" s="115">
        <f>+A43*C43</f>
        <v>2175</v>
      </c>
      <c r="G43" s="135" t="s">
        <v>181</v>
      </c>
      <c r="H43" s="201" t="s">
        <v>180</v>
      </c>
      <c r="I43" s="201"/>
      <c r="J43" s="76"/>
      <c r="K43" s="129">
        <v>50</v>
      </c>
      <c r="L43" s="116"/>
      <c r="M43" s="140">
        <v>1</v>
      </c>
      <c r="N43" s="78"/>
      <c r="O43" s="112">
        <f>IF(K43*M43&gt;0,K43*M43,"")</f>
        <v>50</v>
      </c>
      <c r="P43" s="76"/>
    </row>
    <row r="44" spans="1:16" s="79" customFormat="1" ht="15" customHeight="1">
      <c r="A44" s="119">
        <v>40</v>
      </c>
      <c r="B44" s="114" t="s">
        <v>145</v>
      </c>
      <c r="C44" s="120">
        <v>30</v>
      </c>
      <c r="D44" s="85" t="s">
        <v>146</v>
      </c>
      <c r="E44" s="115">
        <f>+A44*C44</f>
        <v>1200</v>
      </c>
      <c r="G44" s="135"/>
      <c r="H44" s="202"/>
      <c r="I44" s="202"/>
      <c r="J44" s="76"/>
      <c r="K44" s="176"/>
      <c r="L44" s="116"/>
      <c r="M44" s="177"/>
      <c r="N44" s="78"/>
      <c r="O44" s="122" t="str">
        <f>IF(K44*M44&gt;0,K44*M44,"")</f>
        <v/>
      </c>
      <c r="P44" s="76"/>
    </row>
    <row r="45" spans="1:16" s="79" customFormat="1" ht="15" customHeight="1">
      <c r="A45" s="119">
        <v>60</v>
      </c>
      <c r="B45" s="114" t="s">
        <v>145</v>
      </c>
      <c r="C45" s="120">
        <v>20</v>
      </c>
      <c r="D45" s="85" t="s">
        <v>146</v>
      </c>
      <c r="E45" s="115">
        <f>+A45*C45</f>
        <v>1200</v>
      </c>
      <c r="G45" s="135"/>
      <c r="H45" s="202"/>
      <c r="I45" s="202"/>
      <c r="J45" s="76"/>
      <c r="K45" s="176"/>
      <c r="L45" s="116"/>
      <c r="M45" s="177"/>
      <c r="N45" s="78"/>
      <c r="O45" s="122" t="str">
        <f>IF(K45*M45&gt;0,K45*M45,"")</f>
        <v/>
      </c>
      <c r="P45" s="76"/>
    </row>
    <row r="46" spans="1:16" s="79" customFormat="1" ht="12" customHeight="1">
      <c r="A46" s="114"/>
      <c r="B46" s="114"/>
      <c r="C46" s="85"/>
      <c r="D46" s="85"/>
      <c r="E46" s="115"/>
      <c r="G46" s="76"/>
      <c r="H46" s="76"/>
      <c r="I46" s="76"/>
      <c r="J46" s="76"/>
      <c r="K46" s="116"/>
      <c r="L46" s="116"/>
      <c r="M46" s="117"/>
      <c r="N46" s="78"/>
      <c r="O46" s="130"/>
      <c r="P46" s="76"/>
    </row>
    <row r="47" spans="1:16" s="79" customFormat="1" ht="12" customHeight="1">
      <c r="A47" s="114"/>
      <c r="B47" s="114"/>
      <c r="C47" s="85"/>
      <c r="D47" s="85"/>
      <c r="E47" s="115"/>
      <c r="G47" s="76" t="s">
        <v>142</v>
      </c>
      <c r="H47" s="131" t="s">
        <v>182</v>
      </c>
      <c r="I47" s="131"/>
      <c r="J47" s="76"/>
      <c r="K47" s="123"/>
      <c r="L47" s="116"/>
      <c r="M47" s="124"/>
      <c r="N47" s="78"/>
      <c r="O47" s="125"/>
      <c r="P47" s="76"/>
    </row>
    <row r="48" spans="1:16" s="79" customFormat="1" ht="12" customHeight="1">
      <c r="A48" s="119">
        <v>20</v>
      </c>
      <c r="B48" s="114"/>
      <c r="C48" s="120">
        <v>50</v>
      </c>
      <c r="D48" s="85"/>
      <c r="E48" s="121">
        <f>+A48*C48</f>
        <v>1000</v>
      </c>
      <c r="G48" s="76" t="s">
        <v>143</v>
      </c>
      <c r="H48" s="76" t="s">
        <v>183</v>
      </c>
      <c r="I48" s="76"/>
      <c r="J48" s="76"/>
      <c r="K48" s="129">
        <v>20</v>
      </c>
      <c r="L48" s="116"/>
      <c r="M48" s="124">
        <f>Cubs</f>
        <v>0</v>
      </c>
      <c r="N48" s="78"/>
      <c r="O48" s="112">
        <f>IF(M48="","",K48*M48)</f>
        <v>0</v>
      </c>
      <c r="P48" s="76"/>
    </row>
    <row r="49" spans="1:16" s="79" customFormat="1" ht="12" customHeight="1">
      <c r="A49" s="114"/>
      <c r="B49" s="114"/>
      <c r="C49" s="85"/>
      <c r="D49" s="85"/>
      <c r="E49" s="115"/>
      <c r="G49" s="76"/>
      <c r="H49" s="133" t="s">
        <v>184</v>
      </c>
      <c r="I49" s="133"/>
      <c r="J49" s="76"/>
      <c r="K49" s="127"/>
      <c r="L49" s="116"/>
      <c r="M49" s="128"/>
      <c r="N49" s="78"/>
      <c r="O49" s="118"/>
      <c r="P49" s="76"/>
    </row>
    <row r="50" spans="1:16" s="79" customFormat="1" ht="15" customHeight="1">
      <c r="A50" s="119">
        <v>5</v>
      </c>
      <c r="B50" s="114"/>
      <c r="C50" s="120">
        <v>5</v>
      </c>
      <c r="D50" s="85"/>
      <c r="E50" s="121">
        <f>+A50*C50</f>
        <v>25</v>
      </c>
      <c r="G50" s="76" t="s">
        <v>144</v>
      </c>
      <c r="H50" s="76"/>
      <c r="I50" s="76"/>
      <c r="J50" s="76"/>
      <c r="K50" s="139" t="s">
        <v>185</v>
      </c>
      <c r="L50" s="116"/>
      <c r="M50" s="140" t="s">
        <v>185</v>
      </c>
      <c r="N50" s="78"/>
      <c r="O50" s="123" t="s">
        <v>185</v>
      </c>
      <c r="P50" s="76"/>
    </row>
    <row r="51" spans="1:16" s="79" customFormat="1" ht="15" customHeight="1">
      <c r="A51" s="114"/>
      <c r="B51" s="114"/>
      <c r="C51" s="85"/>
      <c r="D51" s="85"/>
      <c r="E51" s="115"/>
      <c r="G51" s="76"/>
      <c r="H51" s="133"/>
      <c r="I51" s="133"/>
      <c r="J51" s="76"/>
      <c r="K51" s="134"/>
      <c r="L51" s="116"/>
      <c r="M51" s="141"/>
      <c r="N51" s="78"/>
      <c r="O51" s="134"/>
      <c r="P51" s="76"/>
    </row>
    <row r="52" spans="1:16" s="79" customFormat="1" ht="15" customHeight="1">
      <c r="A52" s="119">
        <v>30</v>
      </c>
      <c r="B52" s="114" t="s">
        <v>145</v>
      </c>
      <c r="C52" s="120">
        <v>20</v>
      </c>
      <c r="D52" s="85" t="s">
        <v>146</v>
      </c>
      <c r="E52" s="115">
        <f>+A52*C52</f>
        <v>600</v>
      </c>
      <c r="G52" s="76" t="s">
        <v>147</v>
      </c>
      <c r="H52" s="133" t="s">
        <v>186</v>
      </c>
      <c r="I52" s="133"/>
      <c r="J52" s="76"/>
      <c r="K52" s="139">
        <v>5</v>
      </c>
      <c r="L52" s="116"/>
      <c r="M52" s="140">
        <f>Cubs</f>
        <v>0</v>
      </c>
      <c r="N52" s="78"/>
      <c r="O52" s="112">
        <f>IF(K52="","",K52*M52)</f>
        <v>0</v>
      </c>
      <c r="P52" s="76"/>
    </row>
    <row r="53" spans="1:16" s="79" customFormat="1" ht="15" customHeight="1">
      <c r="A53" s="119">
        <v>1</v>
      </c>
      <c r="B53" s="114" t="s">
        <v>145</v>
      </c>
      <c r="C53" s="120">
        <v>50</v>
      </c>
      <c r="D53" s="85" t="s">
        <v>146</v>
      </c>
      <c r="E53" s="115">
        <f>+A53*C53</f>
        <v>50</v>
      </c>
      <c r="G53" s="76" t="s">
        <v>148</v>
      </c>
      <c r="H53" s="133" t="s">
        <v>149</v>
      </c>
      <c r="I53" s="133"/>
      <c r="J53" s="76"/>
      <c r="K53" s="129">
        <v>5</v>
      </c>
      <c r="L53" s="116"/>
      <c r="M53" s="124">
        <f>Cubs</f>
        <v>0</v>
      </c>
      <c r="N53" s="78"/>
      <c r="O53" s="112">
        <f>IF(K53="","",K53*M53)</f>
        <v>0</v>
      </c>
      <c r="P53" s="76"/>
    </row>
    <row r="54" spans="1:16" s="79" customFormat="1" ht="15" customHeight="1">
      <c r="A54" s="119">
        <v>0.5</v>
      </c>
      <c r="B54" s="114" t="s">
        <v>145</v>
      </c>
      <c r="C54" s="120">
        <v>50</v>
      </c>
      <c r="D54" s="85" t="s">
        <v>146</v>
      </c>
      <c r="E54" s="115">
        <f>+A54*C54</f>
        <v>25</v>
      </c>
      <c r="G54" s="76" t="s">
        <v>39</v>
      </c>
      <c r="H54" s="133" t="s">
        <v>150</v>
      </c>
      <c r="I54" s="133"/>
      <c r="J54" s="76"/>
      <c r="K54" s="129">
        <v>3</v>
      </c>
      <c r="L54" s="116"/>
      <c r="M54" s="124">
        <f>Cubs</f>
        <v>0</v>
      </c>
      <c r="N54" s="78"/>
      <c r="O54" s="112">
        <f>IF(K54="","",K54*M54)</f>
        <v>0</v>
      </c>
      <c r="P54" s="76"/>
    </row>
    <row r="55" spans="1:16" s="79" customFormat="1" ht="12" customHeight="1">
      <c r="A55" s="114"/>
      <c r="B55" s="114"/>
      <c r="C55" s="85"/>
      <c r="D55" s="85"/>
      <c r="E55" s="115"/>
      <c r="G55" s="76"/>
      <c r="H55" s="76"/>
      <c r="I55" s="76"/>
      <c r="J55" s="76"/>
      <c r="K55" s="116"/>
      <c r="L55" s="116"/>
      <c r="M55" s="117"/>
      <c r="N55" s="78"/>
      <c r="O55" s="118"/>
      <c r="P55" s="76"/>
    </row>
    <row r="56" spans="1:16" s="79" customFormat="1" ht="12" customHeight="1" thickBot="1">
      <c r="A56" s="104"/>
      <c r="B56" s="104"/>
      <c r="C56" s="84"/>
      <c r="D56" s="84"/>
      <c r="E56" s="142">
        <f>SUM(E15:E54)</f>
        <v>18565</v>
      </c>
      <c r="F56" s="143"/>
      <c r="G56" s="107" t="s">
        <v>151</v>
      </c>
      <c r="H56" s="107"/>
      <c r="I56" s="107"/>
      <c r="J56" s="107"/>
      <c r="K56" s="106"/>
      <c r="L56" s="106"/>
      <c r="M56" s="144"/>
      <c r="N56" s="77"/>
      <c r="O56" s="112">
        <f>SUM(O15:O54)</f>
        <v>250</v>
      </c>
      <c r="P56" s="76"/>
    </row>
    <row r="57" spans="1:16" s="79" customFormat="1" ht="12" customHeight="1">
      <c r="A57" s="114"/>
      <c r="B57" s="114"/>
      <c r="C57" s="85"/>
      <c r="D57" s="85"/>
      <c r="E57" s="115"/>
      <c r="G57" s="76"/>
      <c r="H57" s="76"/>
      <c r="I57" s="76"/>
      <c r="J57" s="76"/>
      <c r="K57" s="116"/>
      <c r="L57" s="116"/>
      <c r="M57" s="117"/>
      <c r="N57" s="78"/>
      <c r="O57" s="130"/>
      <c r="P57" s="76"/>
    </row>
    <row r="58" spans="1:16" s="79" customFormat="1" ht="12" customHeight="1">
      <c r="A58" s="114"/>
      <c r="B58" s="114"/>
      <c r="C58" s="85"/>
      <c r="D58" s="85"/>
      <c r="E58" s="115"/>
      <c r="G58" s="107" t="s">
        <v>152</v>
      </c>
      <c r="H58" s="76"/>
      <c r="I58" s="76"/>
      <c r="J58" s="76"/>
      <c r="K58" s="123"/>
      <c r="L58" s="116"/>
      <c r="M58" s="124"/>
      <c r="N58" s="78"/>
      <c r="O58" s="125"/>
      <c r="P58" s="76"/>
    </row>
    <row r="59" spans="1:16" s="79" customFormat="1" ht="12" customHeight="1">
      <c r="A59" s="119">
        <f>4*10</f>
        <v>40</v>
      </c>
      <c r="B59" s="114"/>
      <c r="C59" s="120">
        <v>50</v>
      </c>
      <c r="D59" s="85"/>
      <c r="E59" s="121">
        <f>+A59*C59</f>
        <v>2000</v>
      </c>
      <c r="G59" s="76" t="s">
        <v>153</v>
      </c>
      <c r="H59" s="76"/>
      <c r="I59" s="76"/>
      <c r="J59" s="76"/>
      <c r="K59" s="129">
        <v>128</v>
      </c>
      <c r="L59" s="116"/>
      <c r="M59" s="140">
        <f>Cubs</f>
        <v>0</v>
      </c>
      <c r="N59" s="78"/>
      <c r="O59" s="112" t="str">
        <f>IF(K59*M59&gt;0,K59*M59,"")</f>
        <v/>
      </c>
      <c r="P59" s="76"/>
    </row>
    <row r="60" spans="1:16" s="79" customFormat="1" ht="12" customHeight="1">
      <c r="A60" s="119">
        <v>500</v>
      </c>
      <c r="B60" s="114"/>
      <c r="C60" s="120">
        <v>1</v>
      </c>
      <c r="D60" s="85"/>
      <c r="E60" s="121">
        <f>+A60*C60</f>
        <v>500</v>
      </c>
      <c r="G60" s="76" t="s">
        <v>154</v>
      </c>
      <c r="H60" s="76"/>
      <c r="I60" s="76"/>
      <c r="J60" s="76"/>
      <c r="K60" s="128"/>
      <c r="L60" s="116"/>
      <c r="M60" s="128"/>
      <c r="N60" s="78"/>
      <c r="O60" s="112"/>
      <c r="P60" s="76"/>
    </row>
    <row r="61" spans="1:16" s="79" customFormat="1" ht="12" customHeight="1" thickBot="1">
      <c r="A61" s="178" t="s">
        <v>187</v>
      </c>
      <c r="B61" s="114"/>
      <c r="C61" s="109"/>
      <c r="D61" s="85"/>
      <c r="E61" s="115" t="s">
        <v>188</v>
      </c>
      <c r="G61" s="76" t="s">
        <v>189</v>
      </c>
      <c r="H61" s="76"/>
      <c r="I61" s="76"/>
      <c r="J61" s="76"/>
      <c r="K61" s="129">
        <v>15</v>
      </c>
      <c r="L61" s="116"/>
      <c r="M61" s="140">
        <f>Cubs</f>
        <v>0</v>
      </c>
      <c r="N61" s="78"/>
      <c r="O61" s="112" t="str">
        <f>IF(K61*M61&gt;0,K61*M61,"")</f>
        <v/>
      </c>
      <c r="P61" s="76"/>
    </row>
    <row r="62" spans="1:16" s="79" customFormat="1" ht="12" customHeight="1" thickBot="1">
      <c r="A62" s="114"/>
      <c r="B62" s="114"/>
      <c r="C62" s="85"/>
      <c r="D62" s="85"/>
      <c r="E62" s="145">
        <f>+E59+E60</f>
        <v>2500</v>
      </c>
      <c r="G62" s="107" t="s">
        <v>155</v>
      </c>
      <c r="H62" s="76"/>
      <c r="I62" s="76"/>
      <c r="J62" s="76"/>
      <c r="K62" s="122"/>
      <c r="L62" s="116"/>
      <c r="M62" s="117"/>
      <c r="N62" s="78"/>
      <c r="O62" s="112">
        <f>SUM(O59:O61)</f>
        <v>0</v>
      </c>
      <c r="P62" s="76"/>
    </row>
    <row r="63" spans="1:16" s="79" customFormat="1" ht="12" customHeight="1">
      <c r="A63" s="114"/>
      <c r="B63" s="114"/>
      <c r="C63" s="85"/>
      <c r="D63" s="85"/>
      <c r="E63" s="85"/>
      <c r="G63" s="76"/>
      <c r="H63" s="76"/>
      <c r="I63" s="76"/>
      <c r="J63" s="76"/>
      <c r="K63" s="123"/>
      <c r="L63" s="116"/>
      <c r="M63" s="146"/>
      <c r="N63" s="78"/>
      <c r="O63" s="147"/>
      <c r="P63" s="76"/>
    </row>
    <row r="64" spans="1:16" s="79" customFormat="1" ht="12" customHeight="1" thickBot="1">
      <c r="A64" s="89"/>
      <c r="B64" s="89"/>
      <c r="C64" s="90"/>
      <c r="D64" s="90"/>
      <c r="E64" s="142">
        <f>+E56-E62</f>
        <v>16065</v>
      </c>
      <c r="F64" s="92"/>
      <c r="G64" s="93" t="s">
        <v>156</v>
      </c>
      <c r="H64" s="94"/>
      <c r="I64" s="94"/>
      <c r="J64" s="94" t="s">
        <v>157</v>
      </c>
      <c r="K64" s="148">
        <f>O56</f>
        <v>250</v>
      </c>
      <c r="L64" s="149" t="s">
        <v>158</v>
      </c>
      <c r="M64" s="148">
        <f>O62</f>
        <v>0</v>
      </c>
      <c r="N64" s="150"/>
      <c r="O64" s="151">
        <f>SUM(K64-M64)</f>
        <v>250</v>
      </c>
      <c r="P64" s="76"/>
    </row>
    <row r="65" spans="1:16" s="79" customFormat="1" ht="12" customHeight="1" thickTop="1">
      <c r="A65" s="114"/>
      <c r="B65" s="114"/>
      <c r="C65" s="85"/>
      <c r="D65" s="85"/>
      <c r="E65" s="115"/>
      <c r="G65" s="107"/>
      <c r="H65" s="76"/>
      <c r="I65" s="76"/>
      <c r="J65" s="76"/>
      <c r="K65" s="116"/>
      <c r="L65" s="116"/>
      <c r="M65" s="78"/>
      <c r="N65" s="78"/>
      <c r="O65" s="130"/>
      <c r="P65" s="76"/>
    </row>
    <row r="66" spans="1:16" ht="18" customHeight="1">
      <c r="A66" s="152">
        <f>+E64/0.35</f>
        <v>45900</v>
      </c>
      <c r="B66" s="153" t="s">
        <v>145</v>
      </c>
      <c r="C66" s="154">
        <v>0.35</v>
      </c>
      <c r="D66" s="155" t="s">
        <v>146</v>
      </c>
      <c r="E66" s="152">
        <f>+E64</f>
        <v>16065</v>
      </c>
      <c r="G66" s="156" t="s">
        <v>190</v>
      </c>
      <c r="H66" s="65"/>
      <c r="I66" s="65"/>
      <c r="J66" s="65"/>
      <c r="K66" s="157" t="e">
        <f>O64/M66</f>
        <v>#DIV/0!</v>
      </c>
      <c r="L66" s="130"/>
      <c r="M66" s="158"/>
      <c r="N66" s="66"/>
      <c r="O66" s="157" t="e">
        <f>PRODUCT(K66,M66)</f>
        <v>#DIV/0!</v>
      </c>
      <c r="P66" s="65"/>
    </row>
    <row r="67" spans="1:16" s="79" customFormat="1" ht="12" customHeight="1">
      <c r="A67" s="159" t="s">
        <v>159</v>
      </c>
      <c r="B67" s="85"/>
      <c r="C67" s="160" t="s">
        <v>160</v>
      </c>
      <c r="D67" s="85"/>
      <c r="E67" s="68" t="s">
        <v>161</v>
      </c>
      <c r="G67" s="161" t="s">
        <v>162</v>
      </c>
      <c r="H67" s="76"/>
      <c r="I67" s="76"/>
      <c r="J67" s="76"/>
      <c r="K67" s="162" t="s">
        <v>161</v>
      </c>
      <c r="L67" s="163" t="s">
        <v>163</v>
      </c>
      <c r="M67" s="162" t="s">
        <v>160</v>
      </c>
      <c r="N67" s="162" t="s">
        <v>146</v>
      </c>
      <c r="O67" s="164" t="s">
        <v>191</v>
      </c>
      <c r="P67" s="76"/>
    </row>
    <row r="68" spans="1:16" s="79" customFormat="1" ht="12" customHeight="1">
      <c r="A68" s="189" t="s">
        <v>164</v>
      </c>
      <c r="B68" s="189"/>
      <c r="C68" s="189"/>
      <c r="D68" s="189"/>
      <c r="E68" s="189"/>
      <c r="G68" s="76"/>
      <c r="H68" s="76"/>
      <c r="I68" s="76"/>
      <c r="J68" s="76"/>
      <c r="K68" s="78"/>
      <c r="L68" s="78"/>
      <c r="M68" s="78"/>
      <c r="N68" s="78"/>
      <c r="O68" s="165"/>
      <c r="P68" s="76"/>
    </row>
    <row r="69" spans="1:16" s="79" customFormat="1" ht="12" customHeight="1" thickBot="1">
      <c r="A69" s="166"/>
      <c r="B69" s="85"/>
      <c r="C69" s="74"/>
      <c r="D69" s="85"/>
      <c r="E69" s="74"/>
      <c r="G69" s="76"/>
      <c r="H69" s="76"/>
      <c r="I69" s="76"/>
      <c r="J69" s="76"/>
      <c r="K69" s="78"/>
      <c r="L69" s="78"/>
      <c r="M69" s="78"/>
      <c r="N69" s="78"/>
      <c r="O69" s="165"/>
      <c r="P69" s="76"/>
    </row>
    <row r="70" spans="1:16" s="79" customFormat="1" ht="12" customHeight="1" thickBot="1">
      <c r="A70" s="121">
        <f>A66</f>
        <v>45900</v>
      </c>
      <c r="B70" s="115" t="s">
        <v>163</v>
      </c>
      <c r="C70" s="167" t="s">
        <v>165</v>
      </c>
      <c r="D70" s="85" t="s">
        <v>146</v>
      </c>
      <c r="E70" s="168">
        <v>921.42</v>
      </c>
      <c r="G70" s="107" t="s">
        <v>192</v>
      </c>
      <c r="H70" s="76"/>
      <c r="I70" s="76"/>
      <c r="J70" s="76"/>
      <c r="K70" s="112" t="e">
        <f>K66</f>
        <v>#DIV/0!</v>
      </c>
      <c r="L70" s="130" t="s">
        <v>163</v>
      </c>
      <c r="M70" s="113">
        <f>Cubs</f>
        <v>0</v>
      </c>
      <c r="N70" s="78" t="s">
        <v>146</v>
      </c>
      <c r="O70" s="169" t="e">
        <f>K70/M70</f>
        <v>#DIV/0!</v>
      </c>
      <c r="P70" s="76"/>
    </row>
    <row r="71" spans="1:16" s="79" customFormat="1" ht="12" customHeight="1">
      <c r="A71" s="115"/>
      <c r="B71" s="115"/>
      <c r="C71" s="85"/>
      <c r="D71" s="85"/>
      <c r="E71" s="115"/>
      <c r="G71" s="107"/>
      <c r="H71" s="76"/>
      <c r="I71" s="76"/>
      <c r="J71" s="76"/>
      <c r="K71" s="170" t="s">
        <v>191</v>
      </c>
      <c r="L71" s="163" t="s">
        <v>163</v>
      </c>
      <c r="M71" s="171" t="s">
        <v>193</v>
      </c>
      <c r="N71" s="162" t="s">
        <v>146</v>
      </c>
      <c r="O71" s="190" t="s">
        <v>194</v>
      </c>
      <c r="P71" s="76"/>
    </row>
    <row r="72" spans="1:16" s="79" customFormat="1" ht="12" customHeight="1">
      <c r="A72" s="115"/>
      <c r="B72" s="115"/>
      <c r="C72" s="85"/>
      <c r="D72" s="85"/>
      <c r="E72" s="115"/>
      <c r="G72" s="107"/>
      <c r="H72" s="76"/>
      <c r="I72" s="76"/>
      <c r="J72" s="76"/>
      <c r="K72" s="170"/>
      <c r="L72" s="163"/>
      <c r="M72" s="171"/>
      <c r="N72" s="162"/>
      <c r="O72" s="191"/>
      <c r="P72" s="76"/>
    </row>
    <row r="73" spans="1:16" s="79" customFormat="1" ht="12" customHeight="1" thickBot="1">
      <c r="A73" s="89"/>
      <c r="B73" s="89"/>
      <c r="C73" s="90"/>
      <c r="D73" s="90"/>
      <c r="E73" s="91"/>
      <c r="F73" s="92"/>
      <c r="G73" s="93"/>
      <c r="H73" s="94"/>
      <c r="I73" s="94"/>
      <c r="J73" s="94"/>
      <c r="K73" s="95"/>
      <c r="L73" s="95"/>
      <c r="M73" s="96"/>
      <c r="N73" s="96"/>
      <c r="O73" s="97"/>
      <c r="P73" s="76"/>
    </row>
    <row r="74" spans="1:16" s="79" customFormat="1" ht="12" customHeight="1" thickTop="1">
      <c r="A74" s="172"/>
      <c r="B74" s="172"/>
      <c r="C74" s="136"/>
      <c r="D74" s="136"/>
      <c r="E74" s="173"/>
      <c r="G74" s="143"/>
      <c r="K74" s="172"/>
      <c r="L74" s="172"/>
      <c r="M74" s="136"/>
      <c r="N74" s="136"/>
      <c r="O74" s="173"/>
      <c r="P74" s="76"/>
    </row>
    <row r="75" spans="1:16" s="79" customFormat="1" ht="51" customHeight="1">
      <c r="A75" s="192" t="s">
        <v>195</v>
      </c>
      <c r="B75" s="192"/>
      <c r="C75" s="192"/>
      <c r="D75" s="192"/>
      <c r="E75" s="192"/>
      <c r="F75" s="192"/>
      <c r="G75" s="192"/>
      <c r="H75" s="192"/>
      <c r="I75" s="192"/>
      <c r="J75" s="192"/>
      <c r="K75" s="192"/>
      <c r="L75" s="192"/>
      <c r="M75" s="192"/>
      <c r="N75" s="192"/>
      <c r="O75" s="192"/>
      <c r="P75" s="76"/>
    </row>
    <row r="76" spans="1:16" ht="12.75" customHeight="1">
      <c r="A76" s="193" t="s">
        <v>196</v>
      </c>
      <c r="B76" s="194"/>
      <c r="C76" s="194"/>
      <c r="D76" s="194"/>
      <c r="E76" s="194"/>
      <c r="F76" s="194"/>
      <c r="G76" s="194"/>
      <c r="H76" s="194"/>
      <c r="I76" s="194"/>
      <c r="J76" s="194"/>
      <c r="K76" s="194"/>
      <c r="L76" s="194"/>
      <c r="M76" s="194"/>
      <c r="N76" s="194"/>
      <c r="O76" s="195"/>
    </row>
    <row r="77" spans="1:16">
      <c r="A77" s="196"/>
      <c r="B77" s="192"/>
      <c r="C77" s="192"/>
      <c r="D77" s="192"/>
      <c r="E77" s="192"/>
      <c r="F77" s="192"/>
      <c r="G77" s="192"/>
      <c r="H77" s="192"/>
      <c r="I77" s="192"/>
      <c r="J77" s="192"/>
      <c r="K77" s="192"/>
      <c r="L77" s="192"/>
      <c r="M77" s="192"/>
      <c r="N77" s="192"/>
      <c r="O77" s="197"/>
    </row>
    <row r="78" spans="1:16">
      <c r="A78" s="198"/>
      <c r="B78" s="199"/>
      <c r="C78" s="199"/>
      <c r="D78" s="199"/>
      <c r="E78" s="199"/>
      <c r="F78" s="199"/>
      <c r="G78" s="199"/>
      <c r="H78" s="199"/>
      <c r="I78" s="199"/>
      <c r="J78" s="199"/>
      <c r="K78" s="199"/>
      <c r="L78" s="199"/>
      <c r="M78" s="199"/>
      <c r="N78" s="199"/>
      <c r="O78" s="200"/>
    </row>
    <row r="80" spans="1:16">
      <c r="K80" s="179"/>
    </row>
  </sheetData>
  <mergeCells count="27">
    <mergeCell ref="G1:I1"/>
    <mergeCell ref="H2:I2"/>
    <mergeCell ref="H3:I3"/>
    <mergeCell ref="H4:I4"/>
    <mergeCell ref="H5:I5"/>
    <mergeCell ref="H6:I6"/>
    <mergeCell ref="H7:I7"/>
    <mergeCell ref="H8:I8"/>
    <mergeCell ref="H10:I10"/>
    <mergeCell ref="H29:I29"/>
    <mergeCell ref="H30:I30"/>
    <mergeCell ref="H31:I31"/>
    <mergeCell ref="H32:I32"/>
    <mergeCell ref="H34:I34"/>
    <mergeCell ref="H35:I35"/>
    <mergeCell ref="H36:I36"/>
    <mergeCell ref="H37:I37"/>
    <mergeCell ref="H38:I38"/>
    <mergeCell ref="A68:E68"/>
    <mergeCell ref="O71:O72"/>
    <mergeCell ref="A75:O75"/>
    <mergeCell ref="A76:O78"/>
    <mergeCell ref="H41:I41"/>
    <mergeCell ref="H42:I42"/>
    <mergeCell ref="H43:I43"/>
    <mergeCell ref="H44:I44"/>
    <mergeCell ref="H45:I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workbookViewId="0">
      <selection activeCell="C12" sqref="C12"/>
    </sheetView>
  </sheetViews>
  <sheetFormatPr defaultRowHeight="12.75"/>
  <cols>
    <col min="1" max="1" width="47.5703125" customWidth="1"/>
    <col min="2" max="2" width="12.85546875" bestFit="1" customWidth="1"/>
    <col min="3" max="3" width="12.42578125" customWidth="1"/>
  </cols>
  <sheetData>
    <row r="1" spans="1:9" ht="15.75">
      <c r="A1" s="4" t="s">
        <v>2</v>
      </c>
      <c r="B1" s="2"/>
      <c r="C1" s="5"/>
      <c r="D1" s="23"/>
      <c r="E1" s="24"/>
      <c r="F1" s="24"/>
      <c r="G1" s="24"/>
      <c r="H1" s="24"/>
    </row>
    <row r="2" spans="1:9" ht="15.75">
      <c r="A2" s="4"/>
      <c r="B2" s="2"/>
      <c r="C2" s="5"/>
      <c r="D2" s="6"/>
    </row>
    <row r="3" spans="1:9" ht="15.75">
      <c r="A3" s="2" t="s">
        <v>42</v>
      </c>
      <c r="B3" s="2"/>
      <c r="C3" s="27"/>
      <c r="D3" s="6"/>
    </row>
    <row r="4" spans="1:9" ht="15.75">
      <c r="A4" s="2" t="s">
        <v>5</v>
      </c>
      <c r="B4" s="2"/>
      <c r="C4" s="26">
        <v>0.33</v>
      </c>
      <c r="D4" s="9"/>
      <c r="E4" s="47"/>
      <c r="F4" s="47"/>
      <c r="G4" s="47"/>
      <c r="H4" s="48"/>
    </row>
    <row r="5" spans="1:9" ht="16.5" thickBot="1">
      <c r="A5" s="2" t="s">
        <v>7</v>
      </c>
      <c r="B5" s="2"/>
      <c r="C5" s="27">
        <f>C3/C4</f>
        <v>0</v>
      </c>
      <c r="D5" s="6"/>
      <c r="E5" s="11"/>
      <c r="F5" s="32"/>
    </row>
    <row r="6" spans="1:9" ht="16.5" thickBot="1">
      <c r="A6" s="2" t="s">
        <v>43</v>
      </c>
      <c r="B6" s="2"/>
      <c r="C6" s="58"/>
      <c r="D6" s="6"/>
      <c r="E6" s="11"/>
      <c r="F6" s="32"/>
    </row>
    <row r="7" spans="1:9" ht="15.75">
      <c r="A7" s="29" t="s">
        <v>44</v>
      </c>
      <c r="B7" s="18"/>
      <c r="C7" s="57" t="e">
        <f>C3/C6</f>
        <v>#DIV/0!</v>
      </c>
      <c r="D7" s="6"/>
      <c r="E7" s="11"/>
      <c r="F7" s="32"/>
    </row>
    <row r="8" spans="1:9" s="13" customFormat="1" ht="15.75">
      <c r="A8" s="11"/>
      <c r="B8" s="11"/>
      <c r="C8" s="28"/>
      <c r="D8" s="17"/>
      <c r="E8" s="11"/>
      <c r="F8" s="32"/>
      <c r="G8"/>
      <c r="H8"/>
      <c r="I8"/>
    </row>
    <row r="9" spans="1:9" s="13" customFormat="1" ht="15.75">
      <c r="A9" s="20" t="s">
        <v>53</v>
      </c>
      <c r="B9" s="11"/>
      <c r="C9" s="28"/>
      <c r="D9" s="17"/>
      <c r="E9" s="11"/>
      <c r="F9" s="32"/>
      <c r="G9"/>
      <c r="H9"/>
      <c r="I9"/>
    </row>
    <row r="10" spans="1:9" ht="15.75">
      <c r="A10" s="30" t="s">
        <v>4</v>
      </c>
      <c r="B10" s="14"/>
      <c r="C10" s="59" t="e">
        <f>C5/C6</f>
        <v>#DIV/0!</v>
      </c>
      <c r="D10" s="6"/>
      <c r="E10" s="11"/>
      <c r="F10" s="32"/>
    </row>
    <row r="11" spans="1:9" ht="16.5" thickBot="1">
      <c r="A11" s="2" t="s">
        <v>6</v>
      </c>
      <c r="B11" s="2"/>
      <c r="C11" s="25">
        <v>22</v>
      </c>
      <c r="D11" s="6"/>
      <c r="E11" s="11"/>
      <c r="F11" s="32"/>
    </row>
    <row r="12" spans="1:9" ht="16.5" thickBot="1">
      <c r="A12" s="2" t="s">
        <v>8</v>
      </c>
      <c r="B12" s="2"/>
      <c r="C12" s="60" t="e">
        <f>C10/C11</f>
        <v>#DIV/0!</v>
      </c>
      <c r="D12" s="6"/>
      <c r="E12" s="11"/>
      <c r="F12" s="32"/>
    </row>
    <row r="13" spans="1:9" ht="15">
      <c r="E13" s="11"/>
      <c r="F13" s="32"/>
    </row>
    <row r="14" spans="1:9" ht="15">
      <c r="A14" s="2"/>
      <c r="B14" s="2"/>
      <c r="C14" s="5"/>
      <c r="E14" s="11"/>
      <c r="F14" s="32"/>
    </row>
    <row r="15" spans="1:9" s="49" customFormat="1" ht="151.5" customHeight="1">
      <c r="A15" s="50" t="s">
        <v>103</v>
      </c>
    </row>
    <row r="16" spans="1:9" ht="15.75">
      <c r="A16" s="2"/>
      <c r="B16" s="33"/>
      <c r="C16" s="12"/>
      <c r="D16" s="17"/>
    </row>
    <row r="17" spans="1:4" ht="15">
      <c r="A17" s="2"/>
      <c r="B17" s="17"/>
      <c r="C17" s="12"/>
      <c r="D17" s="17"/>
    </row>
    <row r="18" spans="1:4" ht="15">
      <c r="A18" s="2"/>
      <c r="B18" s="17"/>
      <c r="C18" s="12"/>
      <c r="D18" s="17"/>
    </row>
    <row r="19" spans="1:4" ht="15.75">
      <c r="A19" s="2"/>
      <c r="B19" s="31"/>
      <c r="C19" s="12"/>
      <c r="D19" s="17"/>
    </row>
    <row r="20" spans="1:4" ht="15">
      <c r="A20" s="2"/>
      <c r="B20" s="17"/>
      <c r="C20" s="12"/>
      <c r="D20" s="17"/>
    </row>
    <row r="21" spans="1:4" ht="15">
      <c r="A21" s="2"/>
      <c r="B21" s="11"/>
      <c r="C21" s="19"/>
      <c r="D21" s="17"/>
    </row>
    <row r="22" spans="1:4" ht="15.75">
      <c r="A22" s="2"/>
      <c r="B22" s="34"/>
      <c r="C22" s="12"/>
      <c r="D22" s="17"/>
    </row>
    <row r="23" spans="1:4" ht="15">
      <c r="A23" s="2"/>
      <c r="B23" s="17"/>
      <c r="C23" s="12"/>
      <c r="D23" s="17"/>
    </row>
    <row r="24" spans="1:4" ht="15">
      <c r="A24" s="2"/>
      <c r="B24" s="11"/>
      <c r="C24" s="19"/>
      <c r="D24" s="17"/>
    </row>
    <row r="25" spans="1:4" ht="15.75">
      <c r="A25" s="10"/>
      <c r="B25" s="31"/>
      <c r="C25" s="12"/>
      <c r="D25" s="17"/>
    </row>
    <row r="26" spans="1:4" ht="15">
      <c r="A26" s="2"/>
      <c r="B26" s="6"/>
      <c r="C26" s="12"/>
      <c r="D26" s="17"/>
    </row>
    <row r="28" spans="1:4" ht="69" customHeight="1"/>
  </sheetData>
  <phoneticPr fontId="7" type="noConversion"/>
  <pageMargins left="0.75" right="0.75" top="1" bottom="1" header="0.5" footer="0.5"/>
  <pageSetup orientation="portrait" r:id="rId1"/>
  <headerFooter alignWithMargins="0">
    <oddHeader>&amp;LW. D. Boyce Council&amp;CPopcorn Sale&amp;RBoy Scouts of America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80" zoomScaleNormal="80" workbookViewId="0">
      <selection activeCell="G5" sqref="G5:I10"/>
    </sheetView>
  </sheetViews>
  <sheetFormatPr defaultRowHeight="12.75"/>
  <cols>
    <col min="1" max="1" width="15.5703125" bestFit="1" customWidth="1"/>
    <col min="2" max="2" width="24.85546875" customWidth="1"/>
    <col min="3" max="3" width="130" customWidth="1"/>
    <col min="4" max="4" width="28.7109375" bestFit="1" customWidth="1"/>
    <col min="8" max="8" width="9.5703125" bestFit="1" customWidth="1"/>
    <col min="9" max="9" width="11.28515625" bestFit="1" customWidth="1"/>
  </cols>
  <sheetData>
    <row r="1" spans="1:9" ht="18.75">
      <c r="A1" s="210" t="s">
        <v>76</v>
      </c>
      <c r="B1" s="210"/>
      <c r="C1" s="210"/>
      <c r="D1" s="210"/>
    </row>
    <row r="2" spans="1:9" ht="15">
      <c r="A2" s="211" t="s">
        <v>77</v>
      </c>
      <c r="B2" s="211"/>
      <c r="C2" s="211"/>
      <c r="D2" s="211"/>
    </row>
    <row r="3" spans="1:9" ht="15">
      <c r="A3" s="211" t="s">
        <v>78</v>
      </c>
      <c r="B3" s="211"/>
      <c r="C3" s="211"/>
      <c r="D3" s="211"/>
    </row>
    <row r="4" spans="1:9" ht="30">
      <c r="A4" s="51" t="s">
        <v>79</v>
      </c>
      <c r="B4" s="51" t="s">
        <v>80</v>
      </c>
      <c r="C4" s="52" t="s">
        <v>54</v>
      </c>
      <c r="D4" s="51" t="s">
        <v>81</v>
      </c>
    </row>
    <row r="5" spans="1:9" ht="75">
      <c r="A5" s="53">
        <v>350</v>
      </c>
      <c r="B5" s="53">
        <v>115</v>
      </c>
      <c r="C5" s="54" t="s">
        <v>219</v>
      </c>
      <c r="D5" s="55" t="s">
        <v>225</v>
      </c>
      <c r="H5" s="213"/>
      <c r="I5" s="213"/>
    </row>
    <row r="6" spans="1:9" ht="88.5" customHeight="1">
      <c r="A6" s="53">
        <v>650</v>
      </c>
      <c r="B6" s="53">
        <v>215</v>
      </c>
      <c r="C6" s="54" t="s">
        <v>224</v>
      </c>
      <c r="D6" s="55" t="s">
        <v>226</v>
      </c>
      <c r="H6" s="213"/>
      <c r="I6" s="213"/>
    </row>
    <row r="7" spans="1:9" ht="120">
      <c r="A7" s="53">
        <v>1000</v>
      </c>
      <c r="B7" s="53">
        <v>330</v>
      </c>
      <c r="C7" s="54" t="s">
        <v>220</v>
      </c>
      <c r="D7" s="55" t="s">
        <v>227</v>
      </c>
      <c r="H7" s="213"/>
      <c r="I7" s="213"/>
    </row>
    <row r="8" spans="1:9" s="35" customFormat="1" ht="120">
      <c r="A8" s="53">
        <v>2000</v>
      </c>
      <c r="B8" s="53">
        <v>660</v>
      </c>
      <c r="C8" s="54" t="s">
        <v>221</v>
      </c>
      <c r="D8" s="55" t="s">
        <v>228</v>
      </c>
      <c r="H8" s="213"/>
      <c r="I8" s="213"/>
    </row>
    <row r="9" spans="1:9" ht="120">
      <c r="A9" s="53">
        <v>3000</v>
      </c>
      <c r="B9" s="53">
        <v>990</v>
      </c>
      <c r="C9" s="54" t="s">
        <v>222</v>
      </c>
      <c r="D9" s="55" t="s">
        <v>229</v>
      </c>
      <c r="H9" s="213"/>
      <c r="I9" s="213"/>
    </row>
    <row r="10" spans="1:9" ht="102.75">
      <c r="A10" s="56">
        <v>4000</v>
      </c>
      <c r="B10" s="56">
        <v>1320</v>
      </c>
      <c r="C10" s="36" t="s">
        <v>223</v>
      </c>
      <c r="D10" s="55" t="s">
        <v>230</v>
      </c>
      <c r="H10" s="213"/>
      <c r="I10" s="213"/>
    </row>
    <row r="11" spans="1:9" ht="15">
      <c r="A11" s="212" t="s">
        <v>82</v>
      </c>
      <c r="B11" s="212"/>
      <c r="C11" s="212"/>
      <c r="D11" s="212"/>
    </row>
  </sheetData>
  <mergeCells count="4">
    <mergeCell ref="A1:D1"/>
    <mergeCell ref="A2:D2"/>
    <mergeCell ref="A3:D3"/>
    <mergeCell ref="A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Pack Leadership Inventory</vt:lpstr>
      <vt:lpstr>Brainstorm</vt:lpstr>
      <vt:lpstr>Calendar</vt:lpstr>
      <vt:lpstr>Budget</vt:lpstr>
      <vt:lpstr>Popcorn Goal</vt:lpstr>
      <vt:lpstr>Sample Pack Incentive Template</vt:lpstr>
      <vt:lpstr>Budget!Adults</vt:lpstr>
      <vt:lpstr>Budget!Cubs</vt:lpstr>
      <vt:lpstr>Brainstorm!Print_Area</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Koonce</dc:creator>
  <cp:lastModifiedBy>MH</cp:lastModifiedBy>
  <cp:lastPrinted>2015-04-14T20:02:33Z</cp:lastPrinted>
  <dcterms:created xsi:type="dcterms:W3CDTF">2004-01-18T16:32:20Z</dcterms:created>
  <dcterms:modified xsi:type="dcterms:W3CDTF">2023-04-09T22:04:23Z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es">
    <vt:lpwstr>Leaders</vt:lpwstr>
  </property>
  <property fmtid="{D5CDD505-2E9C-101B-9397-08002B2CF9AE}" pid="3" name="Assigned To">
    <vt:lpwstr>opad</vt:lpwstr>
  </property>
  <property fmtid="{D5CDD505-2E9C-101B-9397-08002B2CF9AE}" pid="4" name="Approval Level">
    <vt:lpwstr>050915r</vt:lpwstr>
  </property>
</Properties>
</file>