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MH\Dropbox\District Commissioner\Annual Planning\2023-2024 Annual Planning\"/>
    </mc:Choice>
  </mc:AlternateContent>
  <xr:revisionPtr revIDLastSave="0" documentId="8_{2753806B-F2DA-49D4-89A7-4615E8C9CA23}" xr6:coauthVersionLast="47" xr6:coauthVersionMax="47" xr10:uidLastSave="{00000000-0000-0000-0000-000000000000}"/>
  <bookViews>
    <workbookView xWindow="-105" yWindow="0" windowWidth="19410" windowHeight="20985" firstSheet="3" activeTab="6"/>
  </bookViews>
  <sheets>
    <sheet name="Introduction" sheetId="43" r:id="rId1"/>
    <sheet name="Pack Leadership Inventory" sheetId="41" r:id="rId2"/>
    <sheet name="Brainstorm" sheetId="3" r:id="rId3"/>
    <sheet name="Calendar" sheetId="44" r:id="rId4"/>
    <sheet name="Budget" sheetId="45" r:id="rId5"/>
    <sheet name="Popcorn Goal" sheetId="32" r:id="rId6"/>
    <sheet name="Sample Pack Incentive Template" sheetId="40" r:id="rId7"/>
  </sheets>
  <definedNames>
    <definedName name="Adults" localSheetId="4">Budget!$O$9</definedName>
    <definedName name="Cubs" localSheetId="4">Budget!$O$8</definedName>
    <definedName name="_xlnm.Print_Area" localSheetId="2">Brainstorm!$A$1:$F$48</definedName>
    <definedName name="_xlnm.Print_Area" localSheetId="0">Introduction!$A$1:$J$35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0" i="45" l="1"/>
  <c r="M61" i="45"/>
  <c r="O61" i="45"/>
  <c r="E60" i="45"/>
  <c r="M59" i="45"/>
  <c r="O59" i="45"/>
  <c r="O62" i="45" s="1"/>
  <c r="M64" i="45" s="1"/>
  <c r="E59" i="45"/>
  <c r="E62" i="45"/>
  <c r="A59" i="45"/>
  <c r="M54" i="45"/>
  <c r="O54" i="45"/>
  <c r="E54" i="45"/>
  <c r="M53" i="45"/>
  <c r="O53" i="45"/>
  <c r="E53" i="45"/>
  <c r="M52" i="45"/>
  <c r="O52" i="45"/>
  <c r="E52" i="45"/>
  <c r="E50" i="45"/>
  <c r="M48" i="45"/>
  <c r="O48" i="45"/>
  <c r="E48" i="45"/>
  <c r="O45" i="45"/>
  <c r="E45" i="45"/>
  <c r="O44" i="45"/>
  <c r="E44" i="45"/>
  <c r="O43" i="45"/>
  <c r="E43" i="45"/>
  <c r="O42" i="45"/>
  <c r="E42" i="45"/>
  <c r="O41" i="45"/>
  <c r="E41" i="45"/>
  <c r="M38" i="45"/>
  <c r="O38" i="45"/>
  <c r="M37" i="45"/>
  <c r="O37" i="45"/>
  <c r="E37" i="45"/>
  <c r="M36" i="45"/>
  <c r="O36" i="45"/>
  <c r="E36" i="45"/>
  <c r="M35" i="45"/>
  <c r="O35" i="45"/>
  <c r="E35" i="45"/>
  <c r="M32" i="45"/>
  <c r="O32" i="45"/>
  <c r="E32" i="45"/>
  <c r="M31" i="45"/>
  <c r="O31" i="45"/>
  <c r="E31" i="45"/>
  <c r="M30" i="45"/>
  <c r="O30" i="45"/>
  <c r="E30" i="45"/>
  <c r="O29" i="45"/>
  <c r="E29" i="45"/>
  <c r="M27" i="45"/>
  <c r="O27" i="45"/>
  <c r="E27" i="45"/>
  <c r="M25" i="45"/>
  <c r="O25" i="45"/>
  <c r="E25" i="45"/>
  <c r="M23" i="45"/>
  <c r="O23" i="45"/>
  <c r="E23" i="45"/>
  <c r="E56" i="45"/>
  <c r="E64" i="45"/>
  <c r="M19" i="45"/>
  <c r="O19" i="45"/>
  <c r="E19" i="45"/>
  <c r="E17" i="45"/>
  <c r="M15" i="45"/>
  <c r="O15" i="45"/>
  <c r="E15" i="45"/>
  <c r="C7" i="32"/>
  <c r="C5" i="32"/>
  <c r="C10" i="32"/>
  <c r="C12" i="32"/>
  <c r="E66" i="45"/>
  <c r="A66" i="45"/>
  <c r="A70" i="45"/>
  <c r="O56" i="45" l="1"/>
  <c r="K64" i="45" s="1"/>
  <c r="O64" i="45" s="1"/>
  <c r="K66" i="45" s="1"/>
  <c r="O66" i="45" s="1"/>
  <c r="K70" i="45" l="1"/>
  <c r="O70" i="45" s="1"/>
</calcChain>
</file>

<file path=xl/sharedStrings.xml><?xml version="1.0" encoding="utf-8"?>
<sst xmlns="http://schemas.openxmlformats.org/spreadsheetml/2006/main" count="362" uniqueCount="231">
  <si>
    <t>Look for more updates at www.wdboyce.org or at program kickoff and district roundtables.</t>
  </si>
  <si>
    <t>Family Picnic</t>
  </si>
  <si>
    <t>How To Fund Your Program</t>
  </si>
  <si>
    <t>**Please refer to the Program Planning Calendar for your district specific activities</t>
  </si>
  <si>
    <t>Per Scout Popcorn Sale Goal</t>
  </si>
  <si>
    <t xml:space="preserve">Popcorn Sale Commission </t>
  </si>
  <si>
    <t>Average Popcorn Container Cost</t>
  </si>
  <si>
    <t>Unit Popcorn Sale Goal</t>
  </si>
  <si>
    <t>Container Sale Goal Per Scout</t>
  </si>
  <si>
    <t>August</t>
  </si>
  <si>
    <t>Pack Activities</t>
  </si>
  <si>
    <t>Outdoor experiences</t>
  </si>
  <si>
    <t>Service Projects</t>
  </si>
  <si>
    <t>Recruiting Activities</t>
  </si>
  <si>
    <t>Community Awareness</t>
  </si>
  <si>
    <t>Pinewood Derby</t>
  </si>
  <si>
    <t>Rocket building and launches</t>
  </si>
  <si>
    <t>Parade</t>
  </si>
  <si>
    <t>Scouting for Food</t>
  </si>
  <si>
    <t>Fall family camping</t>
  </si>
  <si>
    <t>Spring family camping</t>
  </si>
  <si>
    <t>Holiday Party</t>
  </si>
  <si>
    <t>Special October bring a friend activity</t>
  </si>
  <si>
    <t>Spring recruiting activity</t>
  </si>
  <si>
    <t>Halloween Party</t>
  </si>
  <si>
    <t>Nature Hike</t>
  </si>
  <si>
    <t>Charter Partner service project</t>
  </si>
  <si>
    <t>Free</t>
  </si>
  <si>
    <t>Estimated Cost</t>
  </si>
  <si>
    <t>January</t>
  </si>
  <si>
    <t>March</t>
  </si>
  <si>
    <t>April</t>
  </si>
  <si>
    <t>May</t>
  </si>
  <si>
    <t>September</t>
  </si>
  <si>
    <t>October</t>
  </si>
  <si>
    <t>November</t>
  </si>
  <si>
    <t>December</t>
  </si>
  <si>
    <t>February</t>
  </si>
  <si>
    <t>Cost</t>
  </si>
  <si>
    <t>Other Expenses</t>
  </si>
  <si>
    <t>Total</t>
  </si>
  <si>
    <t>Pack Leaders</t>
  </si>
  <si>
    <t>Income Needed</t>
  </si>
  <si>
    <t>Number of Scouts</t>
  </si>
  <si>
    <t>Cost of Scouting Per Scout</t>
  </si>
  <si>
    <t>Scout Sunday or Scout Sabbath</t>
  </si>
  <si>
    <t>Council / District Activities</t>
  </si>
  <si>
    <t xml:space="preserve">Rain Gutter Regatta </t>
  </si>
  <si>
    <t>Wood Badge (Advanced Training for all Scouting Leaders)</t>
  </si>
  <si>
    <t>Fishing event</t>
  </si>
  <si>
    <t>Nature hike</t>
  </si>
  <si>
    <t xml:space="preserve">Disability Awareness activity </t>
  </si>
  <si>
    <t>Adults</t>
  </si>
  <si>
    <t>Popcorn Needed to Cover Year of Scouting</t>
  </si>
  <si>
    <t>Pack provides the family:</t>
  </si>
  <si>
    <t>Pack Leadership Inventory</t>
  </si>
  <si>
    <t>Position</t>
  </si>
  <si>
    <t>Name</t>
  </si>
  <si>
    <t>Phone</t>
  </si>
  <si>
    <t>Email</t>
  </si>
  <si>
    <t>Asst. Cubmaster</t>
  </si>
  <si>
    <t>Asst. Tiger Den Leader</t>
  </si>
  <si>
    <t>Asst. Wolf Den Leader</t>
  </si>
  <si>
    <t>Secretary</t>
  </si>
  <si>
    <t>Treasurer</t>
  </si>
  <si>
    <t>Advancement Coorinator</t>
  </si>
  <si>
    <t>Popcorn Coordinator</t>
  </si>
  <si>
    <t>Outdoor Activity Coordinator</t>
  </si>
  <si>
    <t>Membership Coordinator</t>
  </si>
  <si>
    <t>Friends of Scouting Coordinator</t>
  </si>
  <si>
    <t>Service Champion (adopt-a-school)</t>
  </si>
  <si>
    <t>Program Activities (Listed Below)</t>
  </si>
  <si>
    <t>University of Scouting (great training for leaders)</t>
  </si>
  <si>
    <t>Arrow of Light Den Leader</t>
  </si>
  <si>
    <t>Asst. Arrow of Light Den Leader</t>
  </si>
  <si>
    <t>Asst. Webelos Den Leader</t>
  </si>
  <si>
    <t xml:space="preserve">Sample Incentive Plan (For Cash Option Units) </t>
  </si>
  <si>
    <t xml:space="preserve">A common question, surrounding the Popcorn Season Unit fundraiser, is how to keep Scout Families motivated throughout the Popcorn Season.  </t>
  </si>
  <si>
    <r>
      <t xml:space="preserve">Use the below sample Incentive Plan, and modify it to fit your Unit and your Scout Families. 
</t>
    </r>
    <r>
      <rPr>
        <b/>
        <sz val="11"/>
        <color indexed="8"/>
        <rFont val="Calibri"/>
        <family val="2"/>
      </rPr>
      <t xml:space="preserve">A GREAT Incentive Plan: </t>
    </r>
    <r>
      <rPr>
        <sz val="11"/>
        <color indexed="8"/>
        <rFont val="Calibri"/>
        <family val="2"/>
      </rPr>
      <t xml:space="preserve">
      - </t>
    </r>
    <r>
      <rPr>
        <b/>
        <sz val="11"/>
        <color indexed="8"/>
        <rFont val="Calibri"/>
        <family val="2"/>
      </rPr>
      <t>Motivates</t>
    </r>
    <r>
      <rPr>
        <sz val="11"/>
        <color indexed="8"/>
        <rFont val="Calibri"/>
        <family val="2"/>
      </rPr>
      <t xml:space="preserve"> Scouts and Scout Familes to EARN their own way with Popcorn Sales
      - </t>
    </r>
    <r>
      <rPr>
        <b/>
        <sz val="11"/>
        <color indexed="8"/>
        <rFont val="Calibri"/>
        <family val="2"/>
      </rPr>
      <t>Rewards</t>
    </r>
    <r>
      <rPr>
        <sz val="11"/>
        <color indexed="8"/>
        <rFont val="Calibri"/>
        <family val="2"/>
      </rPr>
      <t xml:space="preserve"> Scouts and Scout Families for their efforts with Popcorn Sales 
      - </t>
    </r>
    <r>
      <rPr>
        <b/>
        <sz val="11"/>
        <color indexed="8"/>
        <rFont val="Calibri"/>
        <family val="2"/>
      </rPr>
      <t>Offsets</t>
    </r>
    <r>
      <rPr>
        <sz val="11"/>
        <color indexed="8"/>
        <rFont val="Calibri"/>
        <family val="2"/>
      </rPr>
      <t xml:space="preserve"> the costs associated with the Scouting Program that your Unit creates (i.e. camp, pinewood derby, Blue &amp; Gold celebrations, advancement awards, etc. </t>
    </r>
  </si>
  <si>
    <t>Total Sales</t>
  </si>
  <si>
    <t>Unit Earns
(Commission)</t>
  </si>
  <si>
    <t>Unit Returns ($) to Scout Family</t>
  </si>
  <si>
    <t>* Unit Earns (Commission) based on actual Council Unit Avg. of 33%</t>
  </si>
  <si>
    <t>Single Week Adventure Camp</t>
  </si>
  <si>
    <t>Cub Scout Resident Camp</t>
  </si>
  <si>
    <t>Cub Scout Activity Days Spring and Fall</t>
  </si>
  <si>
    <t>Committee Chair:</t>
  </si>
  <si>
    <t>Phone #:</t>
  </si>
  <si>
    <t>Email:</t>
  </si>
  <si>
    <t>Meeting Day:</t>
  </si>
  <si>
    <t>Meeting Time:</t>
  </si>
  <si>
    <t>Normal Meeting Place:</t>
  </si>
  <si>
    <t>Activity Coordinator:</t>
  </si>
  <si>
    <t xml:space="preserve">Phone:  </t>
  </si>
  <si>
    <t>June</t>
  </si>
  <si>
    <t>July</t>
  </si>
  <si>
    <t>Cubmaster</t>
  </si>
  <si>
    <t>Assistant Cubmaster:</t>
  </si>
  <si>
    <t>Pack Activity:</t>
  </si>
  <si>
    <t>Pack Activity: District Event</t>
  </si>
  <si>
    <t>Committee  Meeting:</t>
  </si>
  <si>
    <t>Camp:</t>
  </si>
  <si>
    <t>Back to School:</t>
  </si>
  <si>
    <t>By participating in the pack annual popcorn sale, Scouts can earn a full year of Scouting fun, adventure and a trip to summer camp.  The annual popcorn sale is intended to be our one-time fundraiser.  We choose not to repeatedly ask parents to fund the program or have the Scouts participate in multiple fundraisers.  Your support as parents is vital to the success of our annual popcorn sale effort.</t>
  </si>
  <si>
    <t>Blue and Gold/Family Society presentation (February)</t>
  </si>
  <si>
    <t>Scouts Trash the Trash Day</t>
  </si>
  <si>
    <t xml:space="preserve">Fall Recruitment </t>
  </si>
  <si>
    <t xml:space="preserve">        COMPLETED SAMPLE</t>
  </si>
  <si>
    <t>Date budget completed:</t>
  </si>
  <si>
    <t>UNIT DETAIL</t>
  </si>
  <si>
    <t>Pack No.:</t>
  </si>
  <si>
    <t>District:</t>
  </si>
  <si>
    <t>Susquehanna</t>
  </si>
  <si>
    <t>Committee chairperson:</t>
  </si>
  <si>
    <t>Treasurer:</t>
  </si>
  <si>
    <t>Projected No. of Cub Scouts:</t>
  </si>
  <si>
    <t>Popcorn chairperson:</t>
  </si>
  <si>
    <t>Projected No. of Scouts:</t>
  </si>
  <si>
    <t>Projected No. of registered adults:</t>
  </si>
  <si>
    <t>Sample Pack Budget</t>
  </si>
  <si>
    <t>Budget</t>
  </si>
  <si>
    <t>Annual</t>
  </si>
  <si>
    <t>No. of</t>
  </si>
  <si>
    <t>Cost Per</t>
  </si>
  <si>
    <t>Scouts/</t>
  </si>
  <si>
    <t>Unit</t>
  </si>
  <si>
    <t>Cub Scouts/</t>
  </si>
  <si>
    <t>Scout/Unit</t>
  </si>
  <si>
    <t>PROGRAM EXPENSES</t>
  </si>
  <si>
    <t>Person</t>
  </si>
  <si>
    <t>Registration Fees</t>
  </si>
  <si>
    <t>Unit Charter Fee</t>
  </si>
  <si>
    <t>Scout Life</t>
  </si>
  <si>
    <t>Advancement</t>
  </si>
  <si>
    <t>Recognition</t>
  </si>
  <si>
    <t>Handbooks/Neckerchiefs</t>
  </si>
  <si>
    <t>One for each youth</t>
  </si>
  <si>
    <t>Thank-yous, veteran awards, etc.</t>
  </si>
  <si>
    <t>Special Events</t>
  </si>
  <si>
    <t>Special Activities</t>
  </si>
  <si>
    <t>Spring</t>
  </si>
  <si>
    <t>Fall</t>
  </si>
  <si>
    <t>Program Materials</t>
  </si>
  <si>
    <t xml:space="preserve"> </t>
  </si>
  <si>
    <t>Leader Basic Training</t>
  </si>
  <si>
    <t>x</t>
  </si>
  <si>
    <t>=</t>
  </si>
  <si>
    <t>Full Uniforms</t>
  </si>
  <si>
    <t>Reserve Fund</t>
  </si>
  <si>
    <t>Registration scholarships</t>
  </si>
  <si>
    <t>Contingency funds</t>
  </si>
  <si>
    <t>A) TOTAL UNIT BUDGETED PROGRAM EXPENSES</t>
  </si>
  <si>
    <t>INCOME</t>
  </si>
  <si>
    <t>Annual Dues</t>
  </si>
  <si>
    <t>Surplus From Prior Year</t>
  </si>
  <si>
    <t>B) INCOME SUBTOTAL</t>
  </si>
  <si>
    <t>C) TOTAL FUNDRAISING NEED (A minus B)</t>
  </si>
  <si>
    <t>A</t>
  </si>
  <si>
    <t>B</t>
  </si>
  <si>
    <t>Gross Sales</t>
  </si>
  <si>
    <t>Commission</t>
  </si>
  <si>
    <t>Need</t>
  </si>
  <si>
    <t>(Check with your local council for commission percentage and bonuses.)</t>
  </si>
  <si>
    <t xml:space="preserve"> / </t>
  </si>
  <si>
    <t>(+/- 35% includes qualifying for all bonus dollars)</t>
  </si>
  <si>
    <t>50 Cub Scouts</t>
  </si>
  <si>
    <t>PACK OPERATING BUDGET</t>
  </si>
  <si>
    <t>Cubmaster:</t>
  </si>
  <si>
    <t>Ideally, 100% of youth included in</t>
  </si>
  <si>
    <t>activity pins, belt loops, ranks,</t>
  </si>
  <si>
    <t>etc.</t>
  </si>
  <si>
    <t xml:space="preserve">   January</t>
  </si>
  <si>
    <t>Pinewood Derby -cars/awards/food</t>
  </si>
  <si>
    <t xml:space="preserve">   February</t>
  </si>
  <si>
    <t>Blue and Gold banquet</t>
  </si>
  <si>
    <t>Crossover</t>
  </si>
  <si>
    <t>Carols/Drinks/Dessert</t>
  </si>
  <si>
    <t>Camping</t>
  </si>
  <si>
    <t>Camp</t>
  </si>
  <si>
    <t>Cub Scout Day Camp</t>
  </si>
  <si>
    <t>Pack Contribution</t>
  </si>
  <si>
    <t>Webelos Resident Camp</t>
  </si>
  <si>
    <t>Ceremony supplies, crossover</t>
  </si>
  <si>
    <t>ceremonies, camping items,</t>
  </si>
  <si>
    <t>packmaster fee, etc.</t>
  </si>
  <si>
    <t>-</t>
  </si>
  <si>
    <t>Every Cub Scout in full uniform</t>
  </si>
  <si>
    <t xml:space="preserve">  $</t>
  </si>
  <si>
    <t>$</t>
  </si>
  <si>
    <t>Other Income Source - Crossover Commitment</t>
  </si>
  <si>
    <r>
      <t>POPCORN SALE PACK BUDGET</t>
    </r>
    <r>
      <rPr>
        <sz val="10"/>
        <rFont val="Times New Roman"/>
        <family val="1"/>
      </rPr>
      <t xml:space="preserve">  (Should equal C above)</t>
    </r>
  </si>
  <si>
    <t>Pack Goal</t>
  </si>
  <si>
    <t>POPCORN SALES GOAL PER CUB SCOUT</t>
  </si>
  <si>
    <t>No. of Cub Scouts</t>
  </si>
  <si>
    <t>Cub Scout Goal</t>
  </si>
  <si>
    <t>* Many packs include all or a portion of the Cub Scout Resident Camp or Day Camp fee in the annual budget.  This helps ensure that all Cub Scouts have the opportunity to attend.
   Pack budgeting should include payments on time and qualifying for any discounts offered for early and/or on-time payments.</t>
  </si>
  <si>
    <r>
      <rPr>
        <b/>
        <sz val="10"/>
        <rFont val="Times New Roman"/>
        <family val="1"/>
      </rPr>
      <t xml:space="preserve">Note: </t>
    </r>
    <r>
      <rPr>
        <sz val="10"/>
        <rFont val="Times New Roman"/>
        <family val="1"/>
      </rPr>
      <t>This budget worksheet file is “protected” without a password to prevent unintended changes being made to the automatically filled-in blanks. To learn how to change those protected blanks in your version of Microsoft Excel®, search for “protection” in the Excel help section. We recommend that after you make the intended changes, you protect the worksheet to prevent unintended changes.)</t>
    </r>
  </si>
  <si>
    <t>New Member Coordinator</t>
  </si>
  <si>
    <t>Lion Den Leader</t>
  </si>
  <si>
    <t>Tiger Den Leader</t>
  </si>
  <si>
    <t>REQUIRED FOR RECHARTER</t>
  </si>
  <si>
    <t>1 – CR – Chartered Org Rep</t>
  </si>
  <si>
    <t>1 – CC – Committee Chair</t>
  </si>
  <si>
    <t>1 – CM – Cubmaster</t>
  </si>
  <si>
    <t>1 – Den Leader (LL – Lion Leader, TL ‐ Tiger Leader, DL – Den Leader, WL –Webelos Leader)</t>
  </si>
  <si>
    <t>Charter Org. Representative</t>
  </si>
  <si>
    <t>Committee Chair</t>
  </si>
  <si>
    <t>Wolf Den Leader</t>
  </si>
  <si>
    <t>Bear Den Leader</t>
  </si>
  <si>
    <t>Webelos Den Leader</t>
  </si>
  <si>
    <t>Pack Trainer/Scout Parent Coord.</t>
  </si>
  <si>
    <t>2022-2023 Calendar</t>
  </si>
  <si>
    <t>W. D. Boyce Council                                     Program Planning Materials</t>
  </si>
  <si>
    <t>2 – MC‐ Committee Members (can be MC, PT‐ Pack Trainer, or NM‐ New Member Coordinator)</t>
  </si>
  <si>
    <t>(265 Tiger and AP, 175 Cub Scouts, and 90 Adult Leader)</t>
  </si>
  <si>
    <t>Total youth + adults @ $128 ea.</t>
  </si>
  <si>
    <t>Yearly flat fee @ $100</t>
  </si>
  <si>
    <t>Total subscriptions @ $15 ea.</t>
  </si>
  <si>
    <t xml:space="preserve">   March</t>
  </si>
  <si>
    <t xml:space="preserve">~ Scout's Life Subscription for next calendar year ($15 value)
~ Unit Recognition, and other program support items (Pinewood Derby Car, etc.)  ($30+ value)
~ $25 towards the upcoming Summer Camp (Adventure Camp, Adventure Weekend, Webelos Resident Camp, Ingersoll Scout Reservation (ISR))
</t>
  </si>
  <si>
    <t xml:space="preserve">
~ Scout's Life Subscription for next calendar year ($15 value)
~ Unit Recognition, and other program support items (Pinewood Derby Car, etc.)  ($30+ value)
~ $75 towards the upcoming Summer Camp (Adventure Camp, Adventure Weekend, Webelos Resident Camp, Ingersoll Scout Reservation (ISR))
~ Registration Fee ($128 value) 
~ 1 ticket to Special Unit Activity (Movie, Bowling, Swimming, etc.) ($6 value)
~ 1 pass to Council Scout Night (Cornbelters, Rivermen, etc.) ($10 value)</t>
  </si>
  <si>
    <t xml:space="preserve">
~ Scout's Life Subscription for next calendar year ($15 value)
~ Unit Recognition, and other program support items (Pinewood Derby Car, etc.)  ($30+ value)
~ $100 towards the upcoming Summer Camp (Adventure Camp, Adventure Weekend, Webelos Resident Camp, Ingersoll Scout Reservation (ISR))
~ Registration Fee ($128 value) 
~ 2 tickets to Special Unit Activity (Movie, Bowling, Swimming, etc.) ($12 value)
~ 2 passes to Council Scout Night (Cornbelters, Rivermen, etc.) ($20 value)</t>
  </si>
  <si>
    <t>~ Graduation kit: rank adv, new book, slide, neckerchief / Gift Card to Scout Shop ($38 value)
~ Scout's Life Subscription for next calendar year ($15 value)
~ Unit Recognition, and other program support items (Pinewood Derby Car, etc.)  ($30+ value)
~ $150 towards the upcoming Summer Camp (Adventure Camp, Adventure Weekend, Webelos Resident Camp, Ingersoll Scout Reservation (ISR))
~ Registration Fee ($128 value) 
~ 2 tickets to Special Unit Activity (Movie, Bowling, Swimming, etc.) ($12 value)
~ 2 passes to Council Scout Night (Cornbelters, Rivermen, etc.) ($20 value)</t>
  </si>
  <si>
    <t>~ Graduation kit: rank adv, new book, slide, neckerchief, Scout Belt, Scout Hat, Scout Shirt with patches, Scout Pants / Gift Card to Scout Shop ($125 value)
~ Scout's Life Subscription for next calendar year ($12 value)
~ Unit Recognition, and other program support items (Pinewood Derby Car, etc.)  ($30+ value)
~ $300 towards the upcoming Summer Camp (Adventure Camp, Adventure Weekend, Webelos Resident Camp, Ingersoll Scout Reservation (ISR))
~ Registration Fee ($128 value) 
~ 4 tickets to Special Unit Activity (Movie, Bowling, Swimming, etc.) ($15 value)
~ 4 passes to Council Scout Night in July/Summer ($40 value)</t>
  </si>
  <si>
    <t xml:space="preserve">~ Scout's Life Subscription for next calendar year ($15 value)
~ Unit Recognition, and other program support items (Pinewood Derby Car, etc.)  ($30+ value)
~ $50 towards the upcoming Summer Camp (Adventure Camp, Adventure Weekend, Webelos Resident Camp, Ingersoll Scout Reservation (ISR))
~ Pack pays half or Registration Fee ($64 value) </t>
  </si>
  <si>
    <t>$70 spent
Pack retains $45</t>
  </si>
  <si>
    <t>$160 spent                                        Pack retains $55</t>
  </si>
  <si>
    <t>$265 spent                                        Pack retains $65</t>
  </si>
  <si>
    <t>$305  spent                                        Pack retains $355</t>
  </si>
  <si>
    <t>$393 spent                                        Pack retains $597</t>
  </si>
  <si>
    <t>$650 spent                                        Pack retains $670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</si>
</sst>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quot;$&quot;#,##0.00_);\(&quot;$&quot;#,##0.00\)"/>
    <numFmt numFmtId="8" formatCode="&quot;$&quot;#,##0.00_);[Red]\(&quot;$&quot;#,##0.00\)"/>
    <numFmt numFmtId="44" formatCode="_(&quot;$&quot;* #,##0.00_);_(&quot;$&quot;* \(#,##0.00\);_(&quot;$&quot;* &quot;-&quot;??_);_(@_)"/>
    <numFmt numFmtId="165" formatCode="&quot;$&quot;#,##0.00"/>
    <numFmt numFmtId="167" formatCode="_(&quot;$&quot;* #,##0_);_(&quot;$&quot;* \(#,##0\);_(&quot;$&quot;* &quot;-&quot;??_);_(@_)"/>
    <numFmt numFmtId="178" formatCode="mmmm\ dd"/>
    <numFmt numFmtId="179" formatCode="0.0%"/>
  </numFmts>
  <fonts count="30">
    <font>
      <sz val="10"/>
      <name val="Arial"/>
    </font>
    <font>
      <sz val="10"/>
      <name val="Arial"/>
    </font>
    <font>
      <b/>
      <u/>
      <sz val="12"/>
      <name val="Arial"/>
      <family val="2"/>
    </font>
    <font>
      <sz val="12"/>
      <name val="Arial"/>
      <family val="2"/>
    </font>
    <font>
      <b/>
      <sz val="12"/>
      <name val="Arial"/>
      <family val="2"/>
    </font>
    <font>
      <sz val="10"/>
      <name val="Arial"/>
      <family val="2"/>
    </font>
    <font>
      <sz val="8"/>
      <name val="Arial"/>
      <family val="2"/>
    </font>
    <font>
      <sz val="8"/>
      <name val="Arial"/>
      <family val="2"/>
    </font>
    <font>
      <sz val="11"/>
      <name val="Arial"/>
      <family val="2"/>
    </font>
    <font>
      <b/>
      <sz val="12"/>
      <color indexed="9"/>
      <name val="Arial"/>
      <family val="2"/>
    </font>
    <font>
      <b/>
      <sz val="11"/>
      <name val="Byington"/>
    </font>
    <font>
      <b/>
      <sz val="10"/>
      <name val="Arial"/>
      <family val="2"/>
    </font>
    <font>
      <b/>
      <sz val="14"/>
      <name val="Arial"/>
      <family val="2"/>
    </font>
    <font>
      <sz val="14"/>
      <name val="Arial"/>
      <family val="2"/>
    </font>
    <font>
      <sz val="11"/>
      <color indexed="8"/>
      <name val="Calibri"/>
      <family val="2"/>
    </font>
    <font>
      <b/>
      <sz val="11"/>
      <color indexed="8"/>
      <name val="Calibri"/>
      <family val="2"/>
    </font>
    <font>
      <b/>
      <sz val="10"/>
      <name val="Times New Roman"/>
      <family val="1"/>
    </font>
    <font>
      <sz val="10"/>
      <name val="Times New Roman"/>
      <family val="1"/>
    </font>
    <font>
      <b/>
      <sz val="14"/>
      <name val="Times New Roman"/>
      <family val="1"/>
    </font>
    <font>
      <b/>
      <sz val="8"/>
      <name val="Times New Roman"/>
      <family val="1"/>
    </font>
    <font>
      <b/>
      <sz val="12"/>
      <name val="Times New Roman"/>
      <family val="1"/>
    </font>
    <font>
      <i/>
      <sz val="10"/>
      <name val="Times New Roman"/>
      <family val="1"/>
    </font>
    <font>
      <u/>
      <sz val="10"/>
      <name val="Times New Roman"/>
      <family val="1"/>
    </font>
    <font>
      <b/>
      <sz val="9"/>
      <name val="Times New Roman"/>
      <family val="1"/>
    </font>
    <font>
      <sz val="8"/>
      <name val="Times New Roman"/>
      <family val="1"/>
    </font>
    <font>
      <b/>
      <sz val="11"/>
      <name val="Calibri"/>
      <family val="2"/>
      <scheme val="minor"/>
    </font>
    <font>
      <sz val="11"/>
      <name val="Calibri"/>
      <family val="2"/>
      <scheme val="minor"/>
    </font>
    <font>
      <b/>
      <u/>
      <sz val="14"/>
      <color rgb="FF000000"/>
      <name val="Calibri"/>
      <family val="2"/>
      <scheme val="minor"/>
    </font>
    <font>
      <sz val="11"/>
      <color rgb="FF000000"/>
      <name val="Calibri"/>
      <family val="2"/>
      <scheme val="minor"/>
    </font>
    <font>
      <i/>
      <sz val="11"/>
      <name val="Calibri"/>
      <family val="2"/>
      <scheme val="minor"/>
    </font>
  </fonts>
  <fills count="12">
    <fill>
      <patternFill patternType="none"/>
    </fill>
    <fill>
      <patternFill patternType="gray125"/>
    </fill>
    <fill>
      <patternFill patternType="solid">
        <fgColor indexed="53"/>
        <bgColor indexed="64"/>
      </patternFill>
    </fill>
    <fill>
      <patternFill patternType="solid">
        <fgColor indexed="17"/>
        <bgColor indexed="64"/>
      </patternFill>
    </fill>
    <fill>
      <patternFill patternType="solid">
        <fgColor indexed="9"/>
        <bgColor indexed="64"/>
      </patternFill>
    </fill>
    <fill>
      <patternFill patternType="solid">
        <fgColor indexed="30"/>
        <bgColor indexed="64"/>
      </patternFill>
    </fill>
    <fill>
      <patternFill patternType="solid">
        <fgColor indexed="43"/>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0"/>
        <bgColor indexed="64"/>
      </patternFill>
    </fill>
  </fills>
  <borders count="2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ck">
        <color indexed="64"/>
      </top>
      <bottom/>
      <diagonal/>
    </border>
    <border>
      <left/>
      <right/>
      <top/>
      <bottom style="thick">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14">
    <xf numFmtId="0" fontId="0" fillId="0" borderId="0" xfId="0"/>
    <xf numFmtId="0" fontId="2" fillId="0" borderId="0" xfId="0" applyFont="1"/>
    <xf numFmtId="0" fontId="3" fillId="0" borderId="0" xfId="0" applyFont="1"/>
    <xf numFmtId="44" fontId="3" fillId="0" borderId="0" xfId="1" applyFont="1" applyAlignment="1">
      <alignment horizontal="right"/>
    </xf>
    <xf numFmtId="0" fontId="4" fillId="0" borderId="0" xfId="0" applyFont="1"/>
    <xf numFmtId="44" fontId="3" fillId="0" borderId="0" xfId="1" applyFont="1"/>
    <xf numFmtId="1" fontId="3" fillId="0" borderId="0" xfId="0" applyNumberFormat="1" applyFont="1"/>
    <xf numFmtId="8" fontId="3" fillId="0" borderId="0" xfId="0" applyNumberFormat="1" applyFont="1"/>
    <xf numFmtId="0" fontId="6" fillId="0" borderId="0" xfId="0" applyFont="1" applyAlignment="1">
      <alignment horizontal="left"/>
    </xf>
    <xf numFmtId="1" fontId="6" fillId="0" borderId="0" xfId="0" applyNumberFormat="1" applyFont="1"/>
    <xf numFmtId="0" fontId="8" fillId="0" borderId="0" xfId="0" applyFont="1"/>
    <xf numFmtId="0" fontId="3" fillId="0" borderId="0" xfId="0" applyFont="1" applyFill="1"/>
    <xf numFmtId="44" fontId="6" fillId="0" borderId="0" xfId="1" applyFont="1" applyFill="1"/>
    <xf numFmtId="0" fontId="0" fillId="0" borderId="0" xfId="0" applyFill="1"/>
    <xf numFmtId="0" fontId="3" fillId="2" borderId="0" xfId="0" applyFont="1" applyFill="1"/>
    <xf numFmtId="44" fontId="4" fillId="0" borderId="1" xfId="1" applyFont="1" applyBorder="1" applyAlignment="1">
      <alignment horizontal="left"/>
    </xf>
    <xf numFmtId="44" fontId="4" fillId="0" borderId="1" xfId="1" applyFont="1" applyBorder="1" applyAlignment="1"/>
    <xf numFmtId="1" fontId="3" fillId="0" borderId="0" xfId="0" applyNumberFormat="1" applyFont="1" applyFill="1"/>
    <xf numFmtId="0" fontId="3" fillId="3" borderId="0" xfId="0" applyFont="1" applyFill="1"/>
    <xf numFmtId="44" fontId="3" fillId="0" borderId="0" xfId="1" applyFont="1" applyFill="1"/>
    <xf numFmtId="0" fontId="4" fillId="0" borderId="0" xfId="0" applyFont="1" applyFill="1"/>
    <xf numFmtId="0" fontId="3" fillId="4" borderId="0" xfId="0" applyFont="1" applyFill="1"/>
    <xf numFmtId="44" fontId="3" fillId="4" borderId="0" xfId="1" applyFont="1" applyFill="1" applyAlignment="1">
      <alignment horizontal="right"/>
    </xf>
    <xf numFmtId="1" fontId="3" fillId="4" borderId="0" xfId="0" applyNumberFormat="1" applyFont="1" applyFill="1"/>
    <xf numFmtId="0" fontId="0" fillId="4" borderId="0" xfId="0" applyFill="1"/>
    <xf numFmtId="44" fontId="4" fillId="0" borderId="0" xfId="1" applyFont="1"/>
    <xf numFmtId="9" fontId="9" fillId="5" borderId="0" xfId="2" applyFont="1" applyFill="1"/>
    <xf numFmtId="167" fontId="4" fillId="0" borderId="0" xfId="1" applyNumberFormat="1" applyFont="1"/>
    <xf numFmtId="44" fontId="4" fillId="0" borderId="0" xfId="1" applyFont="1" applyFill="1"/>
    <xf numFmtId="0" fontId="9" fillId="3" borderId="0" xfId="0" applyFont="1" applyFill="1"/>
    <xf numFmtId="0" fontId="9" fillId="2" borderId="0" xfId="0" applyFont="1" applyFill="1"/>
    <xf numFmtId="165" fontId="9" fillId="0" borderId="0" xfId="0" applyNumberFormat="1" applyFont="1" applyFill="1"/>
    <xf numFmtId="0" fontId="6" fillId="0" borderId="0" xfId="0" applyFont="1" applyFill="1"/>
    <xf numFmtId="44" fontId="9" fillId="0" borderId="0" xfId="1" applyFont="1" applyFill="1"/>
    <xf numFmtId="7" fontId="9" fillId="0" borderId="0" xfId="1" applyNumberFormat="1" applyFont="1" applyFill="1"/>
    <xf numFmtId="0" fontId="11" fillId="0" borderId="0" xfId="0" applyFont="1"/>
    <xf numFmtId="0" fontId="5" fillId="0" borderId="2" xfId="0" applyFont="1" applyBorder="1" applyAlignment="1">
      <alignment wrapText="1"/>
    </xf>
    <xf numFmtId="0" fontId="4" fillId="0" borderId="3" xfId="0" applyFont="1" applyFill="1" applyBorder="1" applyAlignment="1">
      <alignment horizontal="left"/>
    </xf>
    <xf numFmtId="0" fontId="4" fillId="0" borderId="4" xfId="0" applyFont="1" applyFill="1" applyBorder="1"/>
    <xf numFmtId="0" fontId="4" fillId="0" borderId="5" xfId="0" applyFont="1" applyFill="1" applyBorder="1"/>
    <xf numFmtId="0" fontId="3" fillId="0" borderId="6" xfId="0" applyFont="1" applyFill="1" applyBorder="1" applyAlignment="1">
      <alignment horizontal="left"/>
    </xf>
    <xf numFmtId="0" fontId="3" fillId="0" borderId="6" xfId="0" applyFont="1" applyFill="1" applyBorder="1"/>
    <xf numFmtId="0" fontId="3" fillId="0" borderId="2" xfId="0" applyFont="1" applyFill="1" applyBorder="1" applyAlignment="1">
      <alignment horizontal="left"/>
    </xf>
    <xf numFmtId="0" fontId="3" fillId="0" borderId="2" xfId="0" applyFont="1" applyFill="1" applyBorder="1"/>
    <xf numFmtId="0" fontId="3" fillId="0" borderId="2" xfId="0" applyFont="1" applyFill="1" applyBorder="1" applyAlignment="1">
      <alignment horizontal="right"/>
    </xf>
    <xf numFmtId="0" fontId="3" fillId="0" borderId="0" xfId="0" applyFont="1" applyFill="1" applyBorder="1"/>
    <xf numFmtId="0" fontId="3" fillId="0" borderId="0" xfId="0" applyFont="1" applyFill="1" applyAlignment="1">
      <alignment horizontal="left"/>
    </xf>
    <xf numFmtId="0" fontId="10" fillId="0" borderId="0" xfId="0" applyFont="1" applyAlignment="1">
      <alignment wrapText="1"/>
    </xf>
    <xf numFmtId="0" fontId="10" fillId="0" borderId="0" xfId="0" applyFont="1" applyAlignment="1"/>
    <xf numFmtId="0" fontId="10" fillId="0" borderId="0" xfId="0" applyFont="1" applyAlignment="1">
      <alignment vertical="top" wrapText="1"/>
    </xf>
    <xf numFmtId="0" fontId="10" fillId="0" borderId="0" xfId="0" applyFont="1" applyAlignment="1">
      <alignment vertical="center" wrapText="1"/>
    </xf>
    <xf numFmtId="0" fontId="25" fillId="7" borderId="2" xfId="0" applyFont="1" applyFill="1" applyBorder="1" applyAlignment="1">
      <alignment wrapText="1"/>
    </xf>
    <xf numFmtId="0" fontId="25" fillId="7" borderId="2" xfId="0" applyFont="1" applyFill="1" applyBorder="1"/>
    <xf numFmtId="44" fontId="0" fillId="0" borderId="2" xfId="1" applyFont="1" applyBorder="1"/>
    <xf numFmtId="0" fontId="26" fillId="0" borderId="2" xfId="0" applyFont="1" applyBorder="1" applyAlignment="1">
      <alignment wrapText="1"/>
    </xf>
    <xf numFmtId="0" fontId="26" fillId="8" borderId="2" xfId="0" applyFont="1" applyFill="1" applyBorder="1" applyAlignment="1">
      <alignment wrapText="1"/>
    </xf>
    <xf numFmtId="44" fontId="0" fillId="0" borderId="2" xfId="1" applyFont="1" applyFill="1" applyBorder="1"/>
    <xf numFmtId="0" fontId="9" fillId="3" borderId="0" xfId="1" applyNumberFormat="1" applyFont="1" applyFill="1"/>
    <xf numFmtId="37" fontId="4" fillId="0" borderId="7" xfId="1" applyNumberFormat="1" applyFont="1" applyBorder="1"/>
    <xf numFmtId="0" fontId="9" fillId="2" borderId="0" xfId="1" applyNumberFormat="1" applyFont="1" applyFill="1"/>
    <xf numFmtId="0" fontId="4" fillId="0" borderId="7" xfId="1" applyNumberFormat="1" applyFont="1" applyBorder="1"/>
    <xf numFmtId="0" fontId="16" fillId="9" borderId="0" xfId="0" applyFont="1" applyFill="1" applyAlignment="1">
      <alignment horizontal="center"/>
    </xf>
    <xf numFmtId="0" fontId="17" fillId="9" borderId="0" xfId="0" applyFont="1" applyFill="1" applyAlignment="1">
      <alignment horizontal="center"/>
    </xf>
    <xf numFmtId="44" fontId="17" fillId="9" borderId="0" xfId="1" applyFont="1" applyFill="1"/>
    <xf numFmtId="0" fontId="17" fillId="0" borderId="0" xfId="0" applyFont="1"/>
    <xf numFmtId="0" fontId="17" fillId="10" borderId="0" xfId="0" applyFont="1" applyFill="1"/>
    <xf numFmtId="0" fontId="17" fillId="10" borderId="0" xfId="0" applyFont="1" applyFill="1" applyAlignment="1">
      <alignment horizontal="center"/>
    </xf>
    <xf numFmtId="44" fontId="17" fillId="10" borderId="0" xfId="1" applyFont="1" applyFill="1"/>
    <xf numFmtId="0" fontId="16" fillId="6" borderId="0" xfId="0" applyFont="1" applyFill="1" applyAlignment="1">
      <alignment horizontal="right" vertical="center"/>
    </xf>
    <xf numFmtId="178" fontId="16" fillId="6" borderId="8" xfId="1" applyNumberFormat="1" applyFont="1" applyFill="1" applyBorder="1" applyAlignment="1" applyProtection="1">
      <alignment horizontal="center" vertical="center"/>
    </xf>
    <xf numFmtId="0" fontId="16" fillId="10" borderId="9" xfId="0" applyFont="1" applyFill="1" applyBorder="1"/>
    <xf numFmtId="0" fontId="16" fillId="10" borderId="0" xfId="0" applyFont="1" applyFill="1" applyAlignment="1">
      <alignment horizontal="right" vertical="center"/>
    </xf>
    <xf numFmtId="14" fontId="17" fillId="11" borderId="8" xfId="1" applyNumberFormat="1" applyFont="1" applyFill="1" applyBorder="1" applyAlignment="1" applyProtection="1">
      <alignment horizontal="center" vertical="center"/>
      <protection locked="0"/>
    </xf>
    <xf numFmtId="0" fontId="16" fillId="9" borderId="0" xfId="0" applyFont="1" applyFill="1" applyAlignment="1">
      <alignment horizontal="right" vertical="center"/>
    </xf>
    <xf numFmtId="0" fontId="17" fillId="6" borderId="0" xfId="0" applyFont="1" applyFill="1" applyAlignment="1">
      <alignment vertical="center"/>
    </xf>
    <xf numFmtId="0" fontId="16" fillId="0" borderId="0" xfId="0" applyFont="1" applyAlignment="1">
      <alignment horizontal="center" vertical="center"/>
    </xf>
    <xf numFmtId="0" fontId="17" fillId="10" borderId="0" xfId="0" applyFont="1" applyFill="1" applyAlignment="1">
      <alignment vertical="center"/>
    </xf>
    <xf numFmtId="0" fontId="16" fillId="10" borderId="0" xfId="0" applyFont="1" applyFill="1" applyAlignment="1">
      <alignment horizontal="center" vertical="center"/>
    </xf>
    <xf numFmtId="0" fontId="17" fillId="10" borderId="0" xfId="0" applyFont="1" applyFill="1" applyAlignment="1">
      <alignment horizontal="center" vertical="center"/>
    </xf>
    <xf numFmtId="0" fontId="17" fillId="0" borderId="0" xfId="0" applyFont="1" applyAlignment="1">
      <alignment vertical="center"/>
    </xf>
    <xf numFmtId="0" fontId="16" fillId="6" borderId="8" xfId="0" applyFont="1" applyFill="1" applyBorder="1" applyAlignment="1">
      <alignment horizontal="center" vertical="center"/>
    </xf>
    <xf numFmtId="0" fontId="17" fillId="11" borderId="8" xfId="0" applyFont="1" applyFill="1" applyBorder="1" applyAlignment="1" applyProtection="1">
      <alignment horizontal="center" vertical="center"/>
      <protection locked="0"/>
    </xf>
    <xf numFmtId="16" fontId="17" fillId="0" borderId="0" xfId="0" applyNumberFormat="1" applyFont="1" applyAlignment="1">
      <alignment vertical="center"/>
    </xf>
    <xf numFmtId="0" fontId="17" fillId="10" borderId="0" xfId="0" applyFont="1" applyFill="1" applyAlignment="1">
      <alignment horizontal="right" vertical="center"/>
    </xf>
    <xf numFmtId="0" fontId="16" fillId="6" borderId="0" xfId="0" applyFont="1" applyFill="1" applyAlignment="1">
      <alignment horizontal="center" vertical="center"/>
    </xf>
    <xf numFmtId="0" fontId="17" fillId="6" borderId="0" xfId="0" applyFont="1" applyFill="1" applyAlignment="1">
      <alignment horizontal="center" vertical="center"/>
    </xf>
    <xf numFmtId="0" fontId="19" fillId="6" borderId="0" xfId="0" applyFont="1" applyFill="1" applyAlignment="1">
      <alignment horizontal="right" vertical="center"/>
    </xf>
    <xf numFmtId="0" fontId="17" fillId="7" borderId="8" xfId="0" applyFont="1" applyFill="1" applyBorder="1" applyAlignment="1" applyProtection="1">
      <alignment horizontal="center" vertical="center"/>
      <protection locked="0"/>
    </xf>
    <xf numFmtId="0" fontId="17" fillId="10" borderId="0" xfId="0" applyFont="1" applyFill="1" applyAlignment="1">
      <alignment horizontal="left" vertical="center"/>
    </xf>
    <xf numFmtId="44" fontId="17" fillId="6" borderId="10" xfId="1" applyFont="1" applyFill="1" applyBorder="1" applyAlignment="1" applyProtection="1">
      <alignment horizontal="center" vertical="center"/>
    </xf>
    <xf numFmtId="0" fontId="17" fillId="6" borderId="10" xfId="0" applyFont="1" applyFill="1" applyBorder="1" applyAlignment="1">
      <alignment horizontal="center" vertical="center"/>
    </xf>
    <xf numFmtId="44" fontId="17" fillId="6" borderId="10" xfId="1" applyFont="1" applyFill="1" applyBorder="1" applyAlignment="1" applyProtection="1">
      <alignment vertical="center"/>
    </xf>
    <xf numFmtId="0" fontId="17" fillId="0" borderId="10" xfId="0" applyFont="1" applyBorder="1" applyAlignment="1">
      <alignment vertical="center"/>
    </xf>
    <xf numFmtId="0" fontId="16" fillId="10" borderId="10" xfId="0" applyFont="1" applyFill="1" applyBorder="1" applyAlignment="1">
      <alignment vertical="center"/>
    </xf>
    <xf numFmtId="0" fontId="17" fillId="10" borderId="10" xfId="0" applyFont="1" applyFill="1" applyBorder="1" applyAlignment="1">
      <alignment vertical="center"/>
    </xf>
    <xf numFmtId="44" fontId="17" fillId="10" borderId="10" xfId="1" applyFont="1" applyFill="1" applyBorder="1" applyAlignment="1" applyProtection="1">
      <alignment horizontal="center" vertical="center"/>
    </xf>
    <xf numFmtId="0" fontId="17" fillId="10" borderId="10" xfId="0" applyFont="1" applyFill="1" applyBorder="1" applyAlignment="1">
      <alignment horizontal="center" vertical="center"/>
    </xf>
    <xf numFmtId="44" fontId="17" fillId="10" borderId="10" xfId="1" applyFont="1" applyFill="1" applyBorder="1" applyAlignment="1" applyProtection="1">
      <alignment vertical="center"/>
    </xf>
    <xf numFmtId="0" fontId="20" fillId="6" borderId="8" xfId="0" applyFont="1" applyFill="1" applyBorder="1" applyAlignment="1">
      <alignment horizontal="center" vertical="center"/>
    </xf>
    <xf numFmtId="44" fontId="16" fillId="6" borderId="8" xfId="1" applyFont="1" applyFill="1" applyBorder="1" applyAlignment="1" applyProtection="1">
      <alignment horizontal="center" vertical="center"/>
    </xf>
    <xf numFmtId="0" fontId="18" fillId="10" borderId="9" xfId="0" applyFont="1" applyFill="1" applyBorder="1" applyAlignment="1">
      <alignment vertical="center"/>
    </xf>
    <xf numFmtId="0" fontId="16" fillId="10" borderId="8" xfId="0" applyFont="1" applyFill="1" applyBorder="1" applyAlignment="1">
      <alignment horizontal="center" vertical="center"/>
    </xf>
    <xf numFmtId="0" fontId="20" fillId="10" borderId="8" xfId="0" applyFont="1" applyFill="1" applyBorder="1" applyAlignment="1">
      <alignment horizontal="center" vertical="center"/>
    </xf>
    <xf numFmtId="44" fontId="16" fillId="10" borderId="8" xfId="1" applyFont="1" applyFill="1" applyBorder="1" applyAlignment="1" applyProtection="1">
      <alignment horizontal="center" vertical="center"/>
    </xf>
    <xf numFmtId="44" fontId="16" fillId="6" borderId="0" xfId="1" applyFont="1" applyFill="1" applyBorder="1" applyAlignment="1" applyProtection="1">
      <alignment horizontal="center" vertical="center"/>
    </xf>
    <xf numFmtId="0" fontId="18" fillId="10" borderId="0" xfId="0" applyFont="1" applyFill="1" applyAlignment="1">
      <alignment vertical="center"/>
    </xf>
    <xf numFmtId="44" fontId="16" fillId="10" borderId="0" xfId="1" applyFont="1" applyFill="1" applyBorder="1" applyAlignment="1" applyProtection="1">
      <alignment horizontal="center" vertical="center"/>
    </xf>
    <xf numFmtId="0" fontId="16" fillId="10" borderId="0" xfId="0" applyFont="1" applyFill="1" applyAlignment="1">
      <alignment vertical="center"/>
    </xf>
    <xf numFmtId="44" fontId="17" fillId="6" borderId="11" xfId="1" applyFont="1" applyFill="1" applyBorder="1" applyAlignment="1" applyProtection="1">
      <alignment horizontal="center" vertical="center"/>
    </xf>
    <xf numFmtId="0" fontId="17" fillId="6" borderId="11" xfId="0" applyFont="1" applyFill="1" applyBorder="1" applyAlignment="1">
      <alignment horizontal="center" vertical="center"/>
    </xf>
    <xf numFmtId="44" fontId="17" fillId="6" borderId="11" xfId="1" applyFont="1" applyFill="1" applyBorder="1" applyAlignment="1" applyProtection="1">
      <alignment vertical="center"/>
    </xf>
    <xf numFmtId="0" fontId="17" fillId="10" borderId="11" xfId="0" applyFont="1" applyFill="1" applyBorder="1" applyAlignment="1">
      <alignment vertical="center"/>
    </xf>
    <xf numFmtId="44" fontId="17" fillId="10" borderId="8" xfId="1" applyFont="1" applyFill="1" applyBorder="1" applyAlignment="1" applyProtection="1">
      <alignment horizontal="left" vertical="center"/>
    </xf>
    <xf numFmtId="1" fontId="17" fillId="10" borderId="8" xfId="1" applyNumberFormat="1" applyFont="1" applyFill="1" applyBorder="1" applyAlignment="1" applyProtection="1">
      <alignment horizontal="center" vertical="center"/>
    </xf>
    <xf numFmtId="44" fontId="17" fillId="6" borderId="0" xfId="1" applyFont="1" applyFill="1" applyBorder="1" applyAlignment="1" applyProtection="1">
      <alignment horizontal="center" vertical="center"/>
    </xf>
    <xf numFmtId="44" fontId="17" fillId="6" borderId="0" xfId="1" applyFont="1" applyFill="1" applyBorder="1" applyAlignment="1" applyProtection="1">
      <alignment vertical="center"/>
    </xf>
    <xf numFmtId="44" fontId="17" fillId="10" borderId="0" xfId="1" applyFont="1" applyFill="1" applyBorder="1" applyAlignment="1" applyProtection="1">
      <alignment horizontal="center" vertical="center"/>
    </xf>
    <xf numFmtId="1" fontId="17" fillId="10" borderId="0" xfId="0" applyNumberFormat="1" applyFont="1" applyFill="1" applyAlignment="1">
      <alignment horizontal="center" vertical="center"/>
    </xf>
    <xf numFmtId="44" fontId="17" fillId="10" borderId="11" xfId="1" applyFont="1" applyFill="1" applyBorder="1" applyAlignment="1" applyProtection="1">
      <alignment vertical="center"/>
    </xf>
    <xf numFmtId="44" fontId="17" fillId="6" borderId="8" xfId="1" applyFont="1" applyFill="1" applyBorder="1" applyAlignment="1" applyProtection="1">
      <alignment horizontal="center" vertical="center"/>
    </xf>
    <xf numFmtId="0" fontId="17" fillId="6" borderId="8" xfId="0" applyFont="1" applyFill="1" applyBorder="1" applyAlignment="1">
      <alignment horizontal="center" vertical="center"/>
    </xf>
    <xf numFmtId="44" fontId="17" fillId="6" borderId="8" xfId="1" applyFont="1" applyFill="1" applyBorder="1" applyAlignment="1" applyProtection="1">
      <alignment vertical="center"/>
    </xf>
    <xf numFmtId="44" fontId="17" fillId="10" borderId="0" xfId="1" applyFont="1" applyFill="1" applyBorder="1" applyAlignment="1" applyProtection="1">
      <alignment horizontal="left" vertical="center"/>
    </xf>
    <xf numFmtId="44" fontId="17" fillId="10" borderId="8" xfId="1" applyFont="1" applyFill="1" applyBorder="1" applyAlignment="1" applyProtection="1">
      <alignment horizontal="center" vertical="center"/>
    </xf>
    <xf numFmtId="1" fontId="17" fillId="10" borderId="8" xfId="0" applyNumberFormat="1" applyFont="1" applyFill="1" applyBorder="1" applyAlignment="1">
      <alignment horizontal="center" vertical="center"/>
    </xf>
    <xf numFmtId="44" fontId="17" fillId="10" borderId="8" xfId="1" applyFont="1" applyFill="1" applyBorder="1" applyAlignment="1" applyProtection="1">
      <alignment vertical="center"/>
    </xf>
    <xf numFmtId="0" fontId="21" fillId="10" borderId="0" xfId="0" applyFont="1" applyFill="1" applyAlignment="1">
      <alignment vertical="center"/>
    </xf>
    <xf numFmtId="44" fontId="17" fillId="10" borderId="11" xfId="1" applyFont="1" applyFill="1" applyBorder="1" applyAlignment="1" applyProtection="1">
      <alignment horizontal="center" vertical="center"/>
    </xf>
    <xf numFmtId="1" fontId="17" fillId="10" borderId="11" xfId="0" applyNumberFormat="1" applyFont="1" applyFill="1" applyBorder="1" applyAlignment="1">
      <alignment horizontal="center" vertical="center"/>
    </xf>
    <xf numFmtId="44" fontId="17" fillId="10" borderId="8" xfId="1" applyFont="1" applyFill="1" applyBorder="1" applyAlignment="1" applyProtection="1">
      <alignment horizontal="left" vertical="center"/>
      <protection locked="0"/>
    </xf>
    <xf numFmtId="44" fontId="17" fillId="10" borderId="0" xfId="1" applyFont="1" applyFill="1" applyBorder="1" applyAlignment="1" applyProtection="1">
      <alignment vertical="center"/>
    </xf>
    <xf numFmtId="0" fontId="17" fillId="10" borderId="12" xfId="0" applyFont="1" applyFill="1" applyBorder="1" applyAlignment="1">
      <alignment vertical="center"/>
    </xf>
    <xf numFmtId="44" fontId="17" fillId="10" borderId="8" xfId="0" applyNumberFormat="1" applyFont="1" applyFill="1" applyBorder="1" applyAlignment="1">
      <alignment vertical="center"/>
    </xf>
    <xf numFmtId="0" fontId="17" fillId="10" borderId="8" xfId="0" applyFont="1" applyFill="1" applyBorder="1" applyAlignment="1">
      <alignment vertical="center"/>
    </xf>
    <xf numFmtId="44" fontId="17" fillId="10" borderId="11" xfId="1" applyFont="1" applyFill="1" applyBorder="1" applyAlignment="1" applyProtection="1">
      <alignment horizontal="left" vertical="center"/>
    </xf>
    <xf numFmtId="0" fontId="17" fillId="10" borderId="0" xfId="0" applyFont="1" applyFill="1" applyAlignment="1">
      <alignment horizontal="left" vertical="center" indent="1"/>
    </xf>
    <xf numFmtId="0" fontId="17" fillId="0" borderId="0" xfId="0" applyFont="1" applyAlignment="1">
      <alignment horizontal="center" vertical="center"/>
    </xf>
    <xf numFmtId="44" fontId="17" fillId="10" borderId="11" xfId="1" applyFont="1" applyFill="1" applyBorder="1" applyAlignment="1" applyProtection="1">
      <alignment horizontal="left" vertical="center"/>
      <protection locked="0"/>
    </xf>
    <xf numFmtId="1" fontId="17" fillId="10" borderId="0" xfId="1" applyNumberFormat="1" applyFont="1" applyFill="1" applyBorder="1" applyAlignment="1" applyProtection="1">
      <alignment horizontal="center" vertical="center"/>
    </xf>
    <xf numFmtId="44" fontId="17" fillId="10" borderId="8" xfId="1" applyFont="1" applyFill="1" applyBorder="1" applyAlignment="1" applyProtection="1">
      <alignment horizontal="center" vertical="center"/>
      <protection locked="0"/>
    </xf>
    <xf numFmtId="1" fontId="17" fillId="10" borderId="8" xfId="0" applyNumberFormat="1" applyFont="1" applyFill="1" applyBorder="1" applyAlignment="1" applyProtection="1">
      <alignment horizontal="center" vertical="center"/>
      <protection locked="0"/>
    </xf>
    <xf numFmtId="1" fontId="17" fillId="10" borderId="11" xfId="1" applyNumberFormat="1" applyFont="1" applyFill="1" applyBorder="1" applyAlignment="1" applyProtection="1">
      <alignment horizontal="center" vertical="center"/>
    </xf>
    <xf numFmtId="44" fontId="17" fillId="6" borderId="1" xfId="1" applyFont="1" applyFill="1" applyBorder="1" applyAlignment="1" applyProtection="1">
      <alignment vertical="center"/>
    </xf>
    <xf numFmtId="0" fontId="16" fillId="0" borderId="0" xfId="0" applyFont="1" applyAlignment="1">
      <alignment vertical="center"/>
    </xf>
    <xf numFmtId="1" fontId="16" fillId="10" borderId="0" xfId="0" applyNumberFormat="1" applyFont="1" applyFill="1" applyAlignment="1">
      <alignment horizontal="center" vertical="center"/>
    </xf>
    <xf numFmtId="44" fontId="17" fillId="6" borderId="13" xfId="1" applyFont="1" applyFill="1" applyBorder="1" applyAlignment="1" applyProtection="1">
      <alignment vertical="center"/>
    </xf>
    <xf numFmtId="0" fontId="17" fillId="10" borderId="8" xfId="0" applyFont="1" applyFill="1" applyBorder="1" applyAlignment="1">
      <alignment horizontal="center" vertical="center"/>
    </xf>
    <xf numFmtId="44" fontId="17" fillId="10" borderId="8" xfId="0" applyNumberFormat="1" applyFont="1" applyFill="1" applyBorder="1" applyAlignment="1">
      <alignment horizontal="center" vertical="center"/>
    </xf>
    <xf numFmtId="44" fontId="17" fillId="10" borderId="1" xfId="1" applyFont="1" applyFill="1" applyBorder="1" applyAlignment="1" applyProtection="1">
      <alignment horizontal="left" vertical="center"/>
      <protection locked="0"/>
    </xf>
    <xf numFmtId="44" fontId="17" fillId="10" borderId="1" xfId="1" applyFont="1" applyFill="1" applyBorder="1" applyAlignment="1" applyProtection="1">
      <alignment horizontal="center" vertical="center"/>
    </xf>
    <xf numFmtId="0" fontId="17" fillId="10" borderId="1" xfId="0" applyFont="1" applyFill="1" applyBorder="1" applyAlignment="1">
      <alignment horizontal="center" vertical="center"/>
    </xf>
    <xf numFmtId="44" fontId="17" fillId="10" borderId="1" xfId="1" applyFont="1" applyFill="1" applyBorder="1" applyAlignment="1" applyProtection="1">
      <alignment vertical="center"/>
    </xf>
    <xf numFmtId="44" fontId="22" fillId="6" borderId="0" xfId="1" applyFont="1" applyFill="1" applyBorder="1" applyAlignment="1" applyProtection="1"/>
    <xf numFmtId="44" fontId="17" fillId="6" borderId="0" xfId="1" applyFont="1" applyFill="1" applyBorder="1" applyAlignment="1" applyProtection="1"/>
    <xf numFmtId="9" fontId="17" fillId="6" borderId="8" xfId="0" applyNumberFormat="1" applyFont="1" applyFill="1" applyBorder="1" applyAlignment="1">
      <alignment horizontal="right"/>
    </xf>
    <xf numFmtId="9" fontId="17" fillId="6" borderId="0" xfId="0" applyNumberFormat="1" applyFont="1" applyFill="1" applyAlignment="1">
      <alignment horizontal="center"/>
    </xf>
    <xf numFmtId="0" fontId="16" fillId="10" borderId="0" xfId="0" applyFont="1" applyFill="1"/>
    <xf numFmtId="44" fontId="17" fillId="10" borderId="8" xfId="1" applyFont="1" applyFill="1" applyBorder="1" applyAlignment="1" applyProtection="1">
      <alignment horizontal="left"/>
    </xf>
    <xf numFmtId="179" fontId="17" fillId="10" borderId="8" xfId="1" applyNumberFormat="1" applyFont="1" applyFill="1" applyBorder="1" applyAlignment="1" applyProtection="1">
      <alignment horizontal="center"/>
      <protection locked="0"/>
    </xf>
    <xf numFmtId="0" fontId="16" fillId="6" borderId="0" xfId="0" applyFont="1" applyFill="1" applyAlignment="1">
      <alignment horizontal="right"/>
    </xf>
    <xf numFmtId="0" fontId="23" fillId="6" borderId="0" xfId="0" applyFont="1" applyFill="1" applyAlignment="1">
      <alignment horizontal="right" vertical="center"/>
    </xf>
    <xf numFmtId="0" fontId="24" fillId="10" borderId="0" xfId="0" applyFont="1" applyFill="1" applyAlignment="1">
      <alignment vertical="center"/>
    </xf>
    <xf numFmtId="0" fontId="24" fillId="10" borderId="0" xfId="0" applyFont="1" applyFill="1" applyAlignment="1">
      <alignment horizontal="center" vertical="center"/>
    </xf>
    <xf numFmtId="44" fontId="24" fillId="10" borderId="0" xfId="1" applyFont="1" applyFill="1" applyBorder="1" applyAlignment="1" applyProtection="1">
      <alignment vertical="center"/>
    </xf>
    <xf numFmtId="44" fontId="24" fillId="10" borderId="0" xfId="0" applyNumberFormat="1" applyFont="1" applyFill="1" applyAlignment="1">
      <alignment horizontal="center" vertical="center"/>
    </xf>
    <xf numFmtId="44" fontId="17" fillId="10" borderId="0" xfId="0" applyNumberFormat="1" applyFont="1" applyFill="1" applyAlignment="1">
      <alignment horizontal="center" vertical="center"/>
    </xf>
    <xf numFmtId="0" fontId="24" fillId="6" borderId="0" xfId="0" quotePrefix="1" applyFont="1" applyFill="1" applyAlignment="1">
      <alignment vertical="center"/>
    </xf>
    <xf numFmtId="0" fontId="24" fillId="6" borderId="8" xfId="0" applyFont="1" applyFill="1" applyBorder="1" applyAlignment="1">
      <alignment horizontal="center" vertical="center"/>
    </xf>
    <xf numFmtId="44" fontId="17" fillId="6" borderId="7" xfId="1" applyFont="1" applyFill="1" applyBorder="1" applyAlignment="1" applyProtection="1">
      <alignment vertical="center"/>
    </xf>
    <xf numFmtId="44" fontId="17" fillId="10" borderId="7" xfId="1" applyFont="1" applyFill="1" applyBorder="1" applyAlignment="1" applyProtection="1">
      <alignment horizontal="left" vertical="center"/>
    </xf>
    <xf numFmtId="44" fontId="24" fillId="10" borderId="0" xfId="1" applyFont="1" applyFill="1" applyBorder="1" applyAlignment="1" applyProtection="1">
      <alignment horizontal="left" vertical="center"/>
    </xf>
    <xf numFmtId="44" fontId="24" fillId="10" borderId="0" xfId="1" applyFont="1" applyFill="1" applyBorder="1" applyAlignment="1" applyProtection="1">
      <alignment horizontal="center" vertical="center"/>
    </xf>
    <xf numFmtId="44" fontId="17" fillId="0" borderId="0" xfId="1" applyFont="1" applyFill="1" applyBorder="1" applyAlignment="1" applyProtection="1">
      <alignment horizontal="center" vertical="center"/>
    </xf>
    <xf numFmtId="44" fontId="17" fillId="0" borderId="0" xfId="1" applyFont="1" applyFill="1" applyBorder="1" applyAlignment="1" applyProtection="1">
      <alignment vertical="center"/>
    </xf>
    <xf numFmtId="0" fontId="17" fillId="0" borderId="0" xfId="0" applyFont="1" applyAlignment="1">
      <alignment horizontal="center"/>
    </xf>
    <xf numFmtId="44" fontId="17" fillId="0" borderId="0" xfId="1" applyFont="1" applyFill="1"/>
    <xf numFmtId="44" fontId="17" fillId="10" borderId="0" xfId="1" applyFont="1" applyFill="1" applyBorder="1" applyAlignment="1" applyProtection="1">
      <alignment horizontal="left" vertical="center"/>
      <protection locked="0"/>
    </xf>
    <xf numFmtId="1" fontId="17" fillId="10" borderId="0" xfId="0" applyNumberFormat="1" applyFont="1" applyFill="1" applyAlignment="1" applyProtection="1">
      <alignment horizontal="center" vertical="center"/>
      <protection locked="0"/>
    </xf>
    <xf numFmtId="44" fontId="17" fillId="6" borderId="11" xfId="1" applyFont="1" applyFill="1" applyBorder="1" applyAlignment="1" applyProtection="1">
      <alignment horizontal="left" vertical="center"/>
    </xf>
    <xf numFmtId="0" fontId="17" fillId="0" borderId="0" xfId="0" applyFont="1" applyAlignment="1">
      <alignment horizontal="left" vertical="top"/>
    </xf>
    <xf numFmtId="0" fontId="3" fillId="0" borderId="0" xfId="0" applyFont="1" applyFill="1" applyAlignment="1">
      <alignment horizontal="left" wrapText="1"/>
    </xf>
    <xf numFmtId="0" fontId="3" fillId="7" borderId="0" xfId="0" applyFont="1" applyFill="1" applyAlignment="1">
      <alignment horizontal="left"/>
    </xf>
    <xf numFmtId="0" fontId="5" fillId="0" borderId="0" xfId="0" applyFont="1"/>
    <xf numFmtId="0" fontId="12" fillId="0" borderId="0" xfId="0" applyFont="1" applyAlignment="1">
      <alignment horizontal="center" wrapText="1"/>
    </xf>
    <xf numFmtId="0" fontId="5" fillId="0" borderId="0" xfId="0" applyFont="1" applyAlignment="1">
      <alignment horizontal="left"/>
    </xf>
    <xf numFmtId="0" fontId="13" fillId="0" borderId="0" xfId="0" applyFont="1" applyAlignment="1">
      <alignment horizontal="left"/>
    </xf>
    <xf numFmtId="0" fontId="4" fillId="0" borderId="0" xfId="0" applyFont="1" applyFill="1" applyAlignment="1">
      <alignment horizontal="center"/>
    </xf>
    <xf numFmtId="0" fontId="4" fillId="4" borderId="0" xfId="0" applyFont="1" applyFill="1" applyAlignment="1">
      <alignment horizontal="center" wrapText="1"/>
    </xf>
    <xf numFmtId="0" fontId="0" fillId="4" borderId="0" xfId="0" applyFill="1" applyAlignment="1">
      <alignment horizontal="center" wrapText="1"/>
    </xf>
    <xf numFmtId="0" fontId="24" fillId="6" borderId="0" xfId="0" quotePrefix="1" applyFont="1" applyFill="1" applyAlignment="1">
      <alignment horizontal="center" vertical="center"/>
    </xf>
    <xf numFmtId="44" fontId="24" fillId="10" borderId="14" xfId="1" applyFont="1" applyFill="1" applyBorder="1" applyAlignment="1" applyProtection="1">
      <alignment horizontal="center" vertical="center" wrapText="1"/>
    </xf>
    <xf numFmtId="44" fontId="24" fillId="10" borderId="0" xfId="1" applyFont="1" applyFill="1" applyBorder="1" applyAlignment="1" applyProtection="1">
      <alignment horizontal="center" vertical="center" wrapText="1"/>
    </xf>
    <xf numFmtId="0" fontId="17" fillId="0" borderId="0" xfId="0" applyFont="1" applyAlignment="1">
      <alignment horizontal="left" vertical="top" wrapText="1"/>
    </xf>
    <xf numFmtId="0" fontId="17" fillId="0" borderId="15" xfId="0" applyFont="1" applyBorder="1" applyAlignment="1">
      <alignment horizontal="left" vertical="top" wrapText="1"/>
    </xf>
    <xf numFmtId="0" fontId="17" fillId="0" borderId="12" xfId="0" applyFont="1" applyBorder="1" applyAlignment="1">
      <alignment horizontal="left" vertical="top" wrapText="1"/>
    </xf>
    <xf numFmtId="0" fontId="17" fillId="0" borderId="16" xfId="0" applyFont="1" applyBorder="1" applyAlignment="1">
      <alignment horizontal="left" vertical="top" wrapText="1"/>
    </xf>
    <xf numFmtId="0" fontId="17" fillId="0" borderId="17" xfId="0" applyFont="1" applyBorder="1" applyAlignment="1">
      <alignment horizontal="left" vertical="top" wrapText="1"/>
    </xf>
    <xf numFmtId="0" fontId="17" fillId="0" borderId="18" xfId="0" applyFont="1" applyBorder="1" applyAlignment="1">
      <alignment horizontal="left" vertical="top" wrapText="1"/>
    </xf>
    <xf numFmtId="0" fontId="17" fillId="0" borderId="19" xfId="0" applyFont="1" applyBorder="1" applyAlignment="1">
      <alignment horizontal="left" vertical="top" wrapText="1"/>
    </xf>
    <xf numFmtId="0" fontId="17" fillId="0" borderId="8" xfId="0" applyFont="1" applyBorder="1" applyAlignment="1">
      <alignment horizontal="left" vertical="top" wrapText="1"/>
    </xf>
    <xf numFmtId="0" fontId="17" fillId="0" borderId="20" xfId="0" applyFont="1" applyBorder="1" applyAlignment="1">
      <alignment horizontal="left" vertical="top" wrapText="1"/>
    </xf>
    <xf numFmtId="0" fontId="17" fillId="10" borderId="11" xfId="0" applyFont="1" applyFill="1" applyBorder="1" applyAlignment="1" applyProtection="1">
      <alignment horizontal="left" vertical="center"/>
      <protection locked="0"/>
    </xf>
    <xf numFmtId="0" fontId="17" fillId="10" borderId="0" xfId="0" applyFont="1" applyFill="1" applyAlignment="1" applyProtection="1">
      <alignment horizontal="left" vertical="center"/>
      <protection locked="0"/>
    </xf>
    <xf numFmtId="0" fontId="17" fillId="10" borderId="11" xfId="0" applyFont="1" applyFill="1" applyBorder="1" applyAlignment="1">
      <alignment horizontal="left" vertical="center"/>
    </xf>
    <xf numFmtId="0" fontId="17" fillId="10" borderId="0" xfId="0" applyFont="1" applyFill="1" applyAlignment="1">
      <alignment horizontal="center" vertical="center"/>
    </xf>
    <xf numFmtId="0" fontId="17" fillId="11" borderId="8" xfId="0" applyFont="1" applyFill="1" applyBorder="1" applyAlignment="1" applyProtection="1">
      <alignment horizontal="left" vertical="center"/>
      <protection locked="0"/>
    </xf>
    <xf numFmtId="0" fontId="17" fillId="10" borderId="10" xfId="0" applyFont="1" applyFill="1" applyBorder="1" applyAlignment="1">
      <alignment horizontal="center" vertical="center"/>
    </xf>
    <xf numFmtId="0" fontId="17" fillId="10" borderId="8" xfId="0" applyFont="1" applyFill="1" applyBorder="1" applyAlignment="1">
      <alignment horizontal="left" vertical="center"/>
    </xf>
    <xf numFmtId="0" fontId="18" fillId="10" borderId="0" xfId="0" applyFont="1" applyFill="1" applyAlignment="1">
      <alignment horizontal="center" vertical="center"/>
    </xf>
    <xf numFmtId="0" fontId="17" fillId="10" borderId="9" xfId="0" applyFont="1" applyFill="1" applyBorder="1" applyAlignment="1">
      <alignment horizontal="center"/>
    </xf>
    <xf numFmtId="0" fontId="27" fillId="7" borderId="2" xfId="0" applyFont="1" applyFill="1" applyBorder="1" applyAlignment="1">
      <alignment horizontal="left"/>
    </xf>
    <xf numFmtId="0" fontId="28" fillId="0" borderId="2" xfId="0" applyFont="1" applyBorder="1" applyAlignment="1">
      <alignment horizontal="left" wrapText="1"/>
    </xf>
    <xf numFmtId="0" fontId="29" fillId="0" borderId="12" xfId="0" applyFont="1" applyFill="1" applyBorder="1" applyAlignment="1">
      <alignment horizontal="left" wrapText="1"/>
    </xf>
    <xf numFmtId="44" fontId="0" fillId="0" borderId="0" xfId="0" applyNumberFormat="1"/>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7</xdr:row>
      <xdr:rowOff>111124</xdr:rowOff>
    </xdr:from>
    <xdr:ext cx="5937250" cy="688976"/>
    <xdr:sp macro="" textlink="">
      <xdr:nvSpPr>
        <xdr:cNvPr id="2" name="TextBox 1">
          <a:extLst>
            <a:ext uri="{FF2B5EF4-FFF2-40B4-BE49-F238E27FC236}">
              <a16:creationId xmlns:a16="http://schemas.microsoft.com/office/drawing/2014/main" id="{4E7F7C99-5348-F34B-DC26-EFE050FF4193}"/>
            </a:ext>
          </a:extLst>
        </xdr:cNvPr>
        <xdr:cNvSpPr txBox="1"/>
      </xdr:nvSpPr>
      <xdr:spPr>
        <a:xfrm>
          <a:off x="0" y="1873249"/>
          <a:ext cx="5937250" cy="688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200" b="1" i="0" u="none" strike="noStrike">
              <a:solidFill>
                <a:schemeClr val="tx1"/>
              </a:solidFill>
              <a:effectLst/>
              <a:latin typeface="+mn-lt"/>
              <a:ea typeface="+mn-ea"/>
              <a:cs typeface="+mn-cs"/>
            </a:rPr>
            <a:t>Pack leadership inventory</a:t>
          </a:r>
          <a:r>
            <a:rPr lang="en-US" sz="1200" b="0" i="0" u="none" strike="noStrike">
              <a:solidFill>
                <a:schemeClr val="tx1"/>
              </a:solidFill>
              <a:effectLst/>
              <a:latin typeface="+mn-lt"/>
              <a:ea typeface="+mn-ea"/>
              <a:cs typeface="+mn-cs"/>
            </a:rPr>
            <a:t>:  Work with your parents to identify and get commitments on </a:t>
          </a:r>
        </a:p>
        <a:p>
          <a:r>
            <a:rPr lang="en-US" sz="1200" b="0" i="0" u="none" strike="noStrike">
              <a:solidFill>
                <a:schemeClr val="tx1"/>
              </a:solidFill>
              <a:effectLst/>
              <a:latin typeface="+mn-lt"/>
              <a:ea typeface="+mn-ea"/>
              <a:cs typeface="+mn-cs"/>
            </a:rPr>
            <a:t>leaders for the fall.  Get them registered and have them complete the mandatory Youth </a:t>
          </a:r>
        </a:p>
        <a:p>
          <a:r>
            <a:rPr lang="en-US" sz="1200" b="0" i="0" u="none" strike="noStrike">
              <a:solidFill>
                <a:schemeClr val="tx1"/>
              </a:solidFill>
              <a:effectLst/>
              <a:latin typeface="+mn-lt"/>
              <a:ea typeface="+mn-ea"/>
              <a:cs typeface="+mn-cs"/>
            </a:rPr>
            <a:t>Protection Training.</a:t>
          </a:r>
          <a:br>
            <a:rPr lang="en-US" sz="1100" b="0" i="0" u="none" strike="noStrike">
              <a:solidFill>
                <a:schemeClr val="tx1"/>
              </a:solidFill>
              <a:effectLst/>
              <a:latin typeface="+mn-lt"/>
              <a:ea typeface="+mn-ea"/>
              <a:cs typeface="+mn-cs"/>
            </a:rPr>
          </a:br>
          <a:endParaRPr lang="en-US" sz="1100"/>
        </a:p>
      </xdr:txBody>
    </xdr:sp>
    <xdr:clientData/>
  </xdr:oneCellAnchor>
  <xdr:oneCellAnchor>
    <xdr:from>
      <xdr:col>0</xdr:col>
      <xdr:colOff>9524</xdr:colOff>
      <xdr:row>11</xdr:row>
      <xdr:rowOff>104775</xdr:rowOff>
    </xdr:from>
    <xdr:ext cx="6019800" cy="866775"/>
    <xdr:sp macro="" textlink="">
      <xdr:nvSpPr>
        <xdr:cNvPr id="3" name="TextBox 2">
          <a:extLst>
            <a:ext uri="{FF2B5EF4-FFF2-40B4-BE49-F238E27FC236}">
              <a16:creationId xmlns:a16="http://schemas.microsoft.com/office/drawing/2014/main" id="{9D95BDED-4FBA-E52A-962E-321106416D12}"/>
            </a:ext>
          </a:extLst>
        </xdr:cNvPr>
        <xdr:cNvSpPr txBox="1"/>
      </xdr:nvSpPr>
      <xdr:spPr>
        <a:xfrm flipH="1">
          <a:off x="9524" y="2514600"/>
          <a:ext cx="6019800"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b="1">
              <a:solidFill>
                <a:schemeClr val="tx1"/>
              </a:solidFill>
              <a:effectLst/>
              <a:latin typeface="+mn-lt"/>
              <a:ea typeface="+mn-ea"/>
              <a:cs typeface="+mn-cs"/>
            </a:rPr>
            <a:t>Brainstorming - </a:t>
          </a:r>
          <a:r>
            <a:rPr lang="en-US" sz="1200">
              <a:solidFill>
                <a:schemeClr val="tx1"/>
              </a:solidFill>
              <a:effectLst/>
              <a:latin typeface="+mn-lt"/>
              <a:ea typeface="+mn-ea"/>
              <a:cs typeface="+mn-cs"/>
            </a:rPr>
            <a:t>Think without limits! Use the worksheet to select a mix of activities that best   represents what the youth and their parents want to do in Scouting. Feel free to encourage your group to expand on this list, it is just a good place to start. Journey to Excellence is the benchmark that every unit strives for. </a:t>
          </a:r>
        </a:p>
        <a:p>
          <a:r>
            <a:rPr lang="en-US" sz="1100">
              <a:solidFill>
                <a:schemeClr val="tx1"/>
              </a:solidFill>
              <a:effectLst/>
              <a:latin typeface="+mn-lt"/>
              <a:ea typeface="+mn-ea"/>
              <a:cs typeface="+mn-cs"/>
            </a:rPr>
            <a:t> </a:t>
          </a:r>
        </a:p>
        <a:p>
          <a:endParaRPr lang="en-US" sz="1100"/>
        </a:p>
      </xdr:txBody>
    </xdr:sp>
    <xdr:clientData/>
  </xdr:oneCellAnchor>
  <xdr:oneCellAnchor>
    <xdr:from>
      <xdr:col>0</xdr:col>
      <xdr:colOff>9525</xdr:colOff>
      <xdr:row>16</xdr:row>
      <xdr:rowOff>104774</xdr:rowOff>
    </xdr:from>
    <xdr:ext cx="6105525" cy="676276"/>
    <xdr:sp macro="" textlink="">
      <xdr:nvSpPr>
        <xdr:cNvPr id="4" name="TextBox 3">
          <a:extLst>
            <a:ext uri="{FF2B5EF4-FFF2-40B4-BE49-F238E27FC236}">
              <a16:creationId xmlns:a16="http://schemas.microsoft.com/office/drawing/2014/main" id="{273C6BF7-3268-662B-D07F-EA31B74F3611}"/>
            </a:ext>
          </a:extLst>
        </xdr:cNvPr>
        <xdr:cNvSpPr txBox="1"/>
      </xdr:nvSpPr>
      <xdr:spPr>
        <a:xfrm>
          <a:off x="9525" y="3324224"/>
          <a:ext cx="6105525" cy="6762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b="1">
              <a:solidFill>
                <a:schemeClr val="tx1"/>
              </a:solidFill>
              <a:effectLst/>
              <a:latin typeface="+mn-lt"/>
              <a:ea typeface="+mn-ea"/>
              <a:cs typeface="+mn-cs"/>
            </a:rPr>
            <a:t>Calendar </a:t>
          </a:r>
          <a:r>
            <a:rPr lang="en-US" sz="1200">
              <a:solidFill>
                <a:schemeClr val="tx1"/>
              </a:solidFill>
              <a:effectLst/>
              <a:latin typeface="+mn-lt"/>
              <a:ea typeface="+mn-ea"/>
              <a:cs typeface="+mn-cs"/>
            </a:rPr>
            <a:t>- After you have selected the top activities that your Scouts want to do in the upcoming year, fill in </a:t>
          </a:r>
        </a:p>
        <a:p>
          <a:r>
            <a:rPr lang="en-US" sz="1200">
              <a:solidFill>
                <a:schemeClr val="tx1"/>
              </a:solidFill>
              <a:effectLst/>
              <a:latin typeface="+mn-lt"/>
              <a:ea typeface="+mn-ea"/>
              <a:cs typeface="+mn-cs"/>
            </a:rPr>
            <a:t>the calendar.</a:t>
          </a:r>
        </a:p>
        <a:p>
          <a:r>
            <a:rPr lang="en-US" sz="1100">
              <a:solidFill>
                <a:schemeClr val="tx1"/>
              </a:solidFill>
              <a:effectLst/>
              <a:latin typeface="+mn-lt"/>
              <a:ea typeface="+mn-ea"/>
              <a:cs typeface="+mn-cs"/>
            </a:rPr>
            <a:t> </a:t>
          </a:r>
        </a:p>
        <a:p>
          <a:endParaRPr lang="en-US" sz="1100"/>
        </a:p>
      </xdr:txBody>
    </xdr:sp>
    <xdr:clientData/>
  </xdr:oneCellAnchor>
  <xdr:oneCellAnchor>
    <xdr:from>
      <xdr:col>0</xdr:col>
      <xdr:colOff>0</xdr:colOff>
      <xdr:row>20</xdr:row>
      <xdr:rowOff>114299</xdr:rowOff>
    </xdr:from>
    <xdr:ext cx="6105525" cy="523876"/>
    <xdr:sp macro="" textlink="">
      <xdr:nvSpPr>
        <xdr:cNvPr id="5" name="TextBox 4">
          <a:extLst>
            <a:ext uri="{FF2B5EF4-FFF2-40B4-BE49-F238E27FC236}">
              <a16:creationId xmlns:a16="http://schemas.microsoft.com/office/drawing/2014/main" id="{FA9B97B4-100F-B665-30E1-C5B05F877A3A}"/>
            </a:ext>
          </a:extLst>
        </xdr:cNvPr>
        <xdr:cNvSpPr txBox="1"/>
      </xdr:nvSpPr>
      <xdr:spPr>
        <a:xfrm>
          <a:off x="0" y="3981449"/>
          <a:ext cx="6105525" cy="5238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chemeClr val="tx1"/>
              </a:solidFill>
              <a:effectLst/>
              <a:latin typeface="+mn-lt"/>
              <a:ea typeface="+mn-ea"/>
              <a:cs typeface="+mn-cs"/>
            </a:rPr>
            <a:t>Budget </a:t>
          </a:r>
          <a:r>
            <a:rPr lang="en-US" sz="1100">
              <a:solidFill>
                <a:schemeClr val="tx1"/>
              </a:solidFill>
              <a:effectLst/>
              <a:latin typeface="+mn-lt"/>
              <a:ea typeface="+mn-ea"/>
              <a:cs typeface="+mn-cs"/>
            </a:rPr>
            <a:t>- Based on your calendar, match costs with your planned activities to determine the amount of Popcorn needed to be sold by each Scout. See USB drive or www.wdboyce.org for more information.</a:t>
          </a:r>
        </a:p>
        <a:p>
          <a:r>
            <a:rPr lang="en-US" sz="1100">
              <a:solidFill>
                <a:schemeClr val="tx1"/>
              </a:solidFill>
              <a:effectLst/>
              <a:latin typeface="+mn-lt"/>
              <a:ea typeface="+mn-ea"/>
              <a:cs typeface="+mn-cs"/>
            </a:rPr>
            <a:t> </a:t>
          </a:r>
        </a:p>
        <a:p>
          <a:endParaRPr lang="en-US" sz="1100"/>
        </a:p>
      </xdr:txBody>
    </xdr:sp>
    <xdr:clientData/>
  </xdr:oneCellAnchor>
  <xdr:twoCellAnchor>
    <xdr:from>
      <xdr:col>0</xdr:col>
      <xdr:colOff>28575</xdr:colOff>
      <xdr:row>23</xdr:row>
      <xdr:rowOff>104775</xdr:rowOff>
    </xdr:from>
    <xdr:to>
      <xdr:col>9</xdr:col>
      <xdr:colOff>600075</xdr:colOff>
      <xdr:row>26</xdr:row>
      <xdr:rowOff>57150</xdr:rowOff>
    </xdr:to>
    <xdr:sp macro="" textlink="">
      <xdr:nvSpPr>
        <xdr:cNvPr id="6" name="TextBox 5">
          <a:extLst>
            <a:ext uri="{FF2B5EF4-FFF2-40B4-BE49-F238E27FC236}">
              <a16:creationId xmlns:a16="http://schemas.microsoft.com/office/drawing/2014/main" id="{ECCE3FDB-3990-8062-9FA5-D812CAD88CCB}"/>
            </a:ext>
          </a:extLst>
        </xdr:cNvPr>
        <xdr:cNvSpPr txBox="1"/>
      </xdr:nvSpPr>
      <xdr:spPr>
        <a:xfrm>
          <a:off x="28575" y="4457700"/>
          <a:ext cx="609600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A Scout is Thrifty </a:t>
          </a:r>
          <a:r>
            <a:rPr lang="en-US" sz="1100">
              <a:solidFill>
                <a:schemeClr val="dk1"/>
              </a:solidFill>
              <a:effectLst/>
              <a:latin typeface="+mn-lt"/>
              <a:ea typeface="+mn-ea"/>
              <a:cs typeface="+mn-cs"/>
            </a:rPr>
            <a:t>- This is your guarantee that families will not have to pay for planned activities during the Program Year.</a:t>
          </a:r>
        </a:p>
        <a:p>
          <a:r>
            <a:rPr lang="en-US" sz="1100">
              <a:solidFill>
                <a:schemeClr val="dk1"/>
              </a:solidFill>
              <a:effectLst/>
              <a:latin typeface="+mn-lt"/>
              <a:ea typeface="+mn-ea"/>
              <a:cs typeface="+mn-cs"/>
            </a:rPr>
            <a:t> </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xdr:colOff>
      <xdr:row>2</xdr:row>
      <xdr:rowOff>190500</xdr:rowOff>
    </xdr:from>
    <xdr:to>
      <xdr:col>5</xdr:col>
      <xdr:colOff>419100</xdr:colOff>
      <xdr:row>6</xdr:row>
      <xdr:rowOff>0</xdr:rowOff>
    </xdr:to>
    <xdr:sp macro="" textlink="">
      <xdr:nvSpPr>
        <xdr:cNvPr id="2" name="TextBox 1">
          <a:extLst>
            <a:ext uri="{FF2B5EF4-FFF2-40B4-BE49-F238E27FC236}">
              <a16:creationId xmlns:a16="http://schemas.microsoft.com/office/drawing/2014/main" id="{6291A1DC-6F5D-A392-7061-36B965825775}"/>
            </a:ext>
          </a:extLst>
        </xdr:cNvPr>
        <xdr:cNvSpPr txBox="1"/>
      </xdr:nvSpPr>
      <xdr:spPr>
        <a:xfrm>
          <a:off x="4924425" y="590550"/>
          <a:ext cx="1571625"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is an estimated average.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K34"/>
  <sheetViews>
    <sheetView zoomScaleNormal="100" zoomScaleSheetLayoutView="100" workbookViewId="0">
      <selection activeCell="E51" sqref="E51"/>
    </sheetView>
  </sheetViews>
  <sheetFormatPr defaultRowHeight="12.75"/>
  <cols>
    <col min="3" max="3" width="8.42578125" customWidth="1"/>
    <col min="7" max="7" width="10.42578125" customWidth="1"/>
  </cols>
  <sheetData>
    <row r="3" spans="4:7" ht="12" customHeight="1"/>
    <row r="4" spans="4:7" ht="63" customHeight="1">
      <c r="D4" s="183" t="s">
        <v>212</v>
      </c>
      <c r="E4" s="183"/>
      <c r="F4" s="183"/>
      <c r="G4" s="183"/>
    </row>
    <row r="5" spans="4:7">
      <c r="D5" s="183"/>
      <c r="E5" s="183"/>
      <c r="F5" s="183"/>
      <c r="G5" s="183"/>
    </row>
    <row r="32" spans="3:7" ht="18">
      <c r="C32" s="185"/>
      <c r="D32" s="185"/>
      <c r="E32" s="185"/>
      <c r="F32" s="185"/>
      <c r="G32" s="185"/>
    </row>
    <row r="34" spans="3:11">
      <c r="C34" s="184"/>
      <c r="D34" s="184"/>
      <c r="E34" s="184"/>
      <c r="F34" s="184"/>
      <c r="G34" s="184"/>
      <c r="H34" s="184"/>
      <c r="I34" s="184"/>
      <c r="J34" s="184"/>
      <c r="K34" s="184"/>
    </row>
  </sheetData>
  <mergeCells count="3">
    <mergeCell ref="D4:G5"/>
    <mergeCell ref="C34:K34"/>
    <mergeCell ref="C32:G3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opLeftCell="A12" workbookViewId="0">
      <selection activeCell="A40" sqref="A40"/>
    </sheetView>
  </sheetViews>
  <sheetFormatPr defaultRowHeight="15"/>
  <cols>
    <col min="1" max="1" width="37.28515625" style="46" bestFit="1" customWidth="1"/>
    <col min="2" max="2" width="25.140625" style="11" customWidth="1"/>
    <col min="3" max="3" width="14.42578125" style="11" customWidth="1"/>
    <col min="4" max="4" width="29.5703125" style="11" customWidth="1"/>
    <col min="5" max="16384" width="9.140625" style="11"/>
  </cols>
  <sheetData>
    <row r="1" spans="1:4" ht="18" customHeight="1">
      <c r="A1" s="186" t="s">
        <v>55</v>
      </c>
      <c r="B1" s="186"/>
      <c r="C1" s="186"/>
      <c r="D1" s="186"/>
    </row>
    <row r="2" spans="1:4" ht="15.75" thickBot="1"/>
    <row r="3" spans="1:4" s="20" customFormat="1" ht="24.95" customHeight="1" thickBot="1">
      <c r="A3" s="37" t="s">
        <v>56</v>
      </c>
      <c r="B3" s="38" t="s">
        <v>57</v>
      </c>
      <c r="C3" s="38" t="s">
        <v>58</v>
      </c>
      <c r="D3" s="39" t="s">
        <v>59</v>
      </c>
    </row>
    <row r="4" spans="1:4" ht="24.95" customHeight="1">
      <c r="A4" s="42" t="s">
        <v>205</v>
      </c>
      <c r="B4" s="43"/>
      <c r="C4" s="43"/>
      <c r="D4" s="43"/>
    </row>
    <row r="5" spans="1:4" ht="24.95" customHeight="1">
      <c r="A5" s="42" t="s">
        <v>206</v>
      </c>
      <c r="B5" s="43"/>
      <c r="C5" s="43"/>
      <c r="D5" s="43"/>
    </row>
    <row r="6" spans="1:4" ht="24.95" customHeight="1">
      <c r="A6" s="42" t="s">
        <v>63</v>
      </c>
      <c r="B6" s="43"/>
      <c r="C6" s="43"/>
      <c r="D6" s="43"/>
    </row>
    <row r="7" spans="1:4" ht="24.95" customHeight="1">
      <c r="A7" s="42" t="s">
        <v>64</v>
      </c>
      <c r="B7" s="44"/>
      <c r="C7" s="43"/>
      <c r="D7" s="43"/>
    </row>
    <row r="8" spans="1:4" ht="24.95" customHeight="1">
      <c r="A8" s="42" t="s">
        <v>65</v>
      </c>
      <c r="B8" s="44"/>
      <c r="C8" s="43"/>
      <c r="D8" s="43"/>
    </row>
    <row r="9" spans="1:4" ht="24.95" customHeight="1">
      <c r="A9" s="42" t="s">
        <v>66</v>
      </c>
      <c r="B9" s="44"/>
      <c r="C9" s="43"/>
      <c r="D9" s="43"/>
    </row>
    <row r="10" spans="1:4" ht="24.95" customHeight="1">
      <c r="A10" s="42" t="s">
        <v>67</v>
      </c>
      <c r="B10" s="44"/>
      <c r="C10" s="43"/>
      <c r="D10" s="43"/>
    </row>
    <row r="11" spans="1:4" ht="24.95" customHeight="1">
      <c r="A11" s="42" t="s">
        <v>68</v>
      </c>
      <c r="B11" s="44"/>
      <c r="C11" s="43"/>
      <c r="D11" s="43"/>
    </row>
    <row r="12" spans="1:4" ht="24.95" customHeight="1">
      <c r="A12" s="42" t="s">
        <v>69</v>
      </c>
      <c r="B12" s="44"/>
      <c r="C12" s="43"/>
      <c r="D12" s="43"/>
    </row>
    <row r="13" spans="1:4" ht="24.95" customHeight="1">
      <c r="A13" s="42" t="s">
        <v>210</v>
      </c>
      <c r="B13" s="44"/>
      <c r="C13" s="43"/>
      <c r="D13" s="43"/>
    </row>
    <row r="14" spans="1:4" ht="24.95" customHeight="1">
      <c r="A14" s="42" t="s">
        <v>70</v>
      </c>
      <c r="B14" s="44"/>
      <c r="C14" s="43"/>
      <c r="D14" s="43"/>
    </row>
    <row r="15" spans="1:4" ht="24.95" customHeight="1">
      <c r="A15" s="40" t="s">
        <v>96</v>
      </c>
      <c r="B15" s="41"/>
      <c r="C15" s="41"/>
      <c r="D15" s="41"/>
    </row>
    <row r="16" spans="1:4" ht="24.95" customHeight="1">
      <c r="A16" s="42" t="s">
        <v>60</v>
      </c>
      <c r="B16" s="43"/>
      <c r="C16" s="43"/>
      <c r="D16" s="43"/>
    </row>
    <row r="17" spans="1:8" ht="24.95" customHeight="1">
      <c r="A17" s="42" t="s">
        <v>198</v>
      </c>
      <c r="B17" s="43"/>
      <c r="C17" s="43"/>
      <c r="D17" s="43"/>
    </row>
    <row r="18" spans="1:8" ht="24.95" customHeight="1">
      <c r="A18" s="42" t="s">
        <v>199</v>
      </c>
      <c r="B18" s="43"/>
      <c r="C18" s="43"/>
      <c r="D18" s="43"/>
    </row>
    <row r="19" spans="1:8" ht="24.95" customHeight="1">
      <c r="A19" s="42" t="s">
        <v>61</v>
      </c>
      <c r="B19" s="43"/>
      <c r="C19" s="43"/>
      <c r="D19" s="43"/>
    </row>
    <row r="20" spans="1:8" ht="24.95" customHeight="1">
      <c r="A20" s="42" t="s">
        <v>207</v>
      </c>
      <c r="B20" s="43"/>
      <c r="C20" s="43"/>
      <c r="D20" s="43"/>
      <c r="E20" s="45"/>
      <c r="F20" s="45"/>
      <c r="G20" s="45"/>
      <c r="H20" s="45"/>
    </row>
    <row r="21" spans="1:8" ht="24.95" customHeight="1">
      <c r="A21" s="42" t="s">
        <v>62</v>
      </c>
      <c r="B21" s="43"/>
      <c r="C21" s="43"/>
      <c r="D21" s="43"/>
      <c r="E21" s="45"/>
      <c r="F21" s="45"/>
      <c r="G21" s="45"/>
      <c r="H21" s="45"/>
    </row>
    <row r="22" spans="1:8" ht="24.95" customHeight="1">
      <c r="A22" s="42" t="s">
        <v>208</v>
      </c>
      <c r="B22" s="43"/>
      <c r="C22" s="43"/>
      <c r="D22" s="43"/>
      <c r="E22" s="45"/>
      <c r="F22" s="45"/>
      <c r="G22" s="45"/>
      <c r="H22" s="45"/>
    </row>
    <row r="23" spans="1:8" ht="24.95" customHeight="1">
      <c r="A23" s="42" t="s">
        <v>62</v>
      </c>
      <c r="B23" s="43"/>
      <c r="C23" s="43"/>
      <c r="D23" s="43"/>
      <c r="E23" s="45"/>
      <c r="F23" s="45"/>
      <c r="G23" s="45"/>
      <c r="H23" s="45"/>
    </row>
    <row r="24" spans="1:8" ht="24.95" customHeight="1">
      <c r="A24" s="42" t="s">
        <v>209</v>
      </c>
      <c r="B24" s="43"/>
      <c r="C24" s="43"/>
      <c r="D24" s="43"/>
      <c r="E24" s="45"/>
      <c r="F24" s="45"/>
      <c r="G24" s="45"/>
      <c r="H24" s="45"/>
    </row>
    <row r="25" spans="1:8" ht="24.95" customHeight="1">
      <c r="A25" s="42" t="s">
        <v>75</v>
      </c>
      <c r="B25" s="43"/>
      <c r="C25" s="43"/>
      <c r="D25" s="43"/>
      <c r="E25" s="45"/>
      <c r="F25" s="45"/>
      <c r="G25" s="45"/>
      <c r="H25" s="45"/>
    </row>
    <row r="26" spans="1:8" ht="24.95" customHeight="1">
      <c r="A26" s="42" t="s">
        <v>73</v>
      </c>
      <c r="B26" s="43"/>
      <c r="C26" s="43"/>
      <c r="D26" s="43"/>
      <c r="E26" s="45"/>
      <c r="F26" s="45"/>
      <c r="G26" s="45"/>
      <c r="H26" s="45"/>
    </row>
    <row r="27" spans="1:8" ht="24.95" customHeight="1">
      <c r="A27" s="42" t="s">
        <v>74</v>
      </c>
      <c r="B27" s="43"/>
      <c r="C27" s="43"/>
      <c r="D27" s="43"/>
      <c r="E27" s="45"/>
      <c r="F27" s="45"/>
      <c r="G27" s="45"/>
      <c r="H27" s="45"/>
    </row>
    <row r="28" spans="1:8" ht="30" customHeight="1">
      <c r="A28" s="42" t="s">
        <v>197</v>
      </c>
      <c r="B28" s="44"/>
      <c r="C28" s="43"/>
      <c r="D28" s="43"/>
      <c r="E28" s="45"/>
      <c r="F28" s="45"/>
      <c r="G28" s="45"/>
      <c r="H28" s="45"/>
    </row>
    <row r="30" spans="1:8">
      <c r="A30" s="181" t="s">
        <v>200</v>
      </c>
    </row>
    <row r="31" spans="1:8">
      <c r="A31" s="46" t="s">
        <v>201</v>
      </c>
    </row>
    <row r="32" spans="1:8">
      <c r="A32" s="46" t="s">
        <v>202</v>
      </c>
    </row>
    <row r="33" spans="1:1">
      <c r="A33" s="46" t="s">
        <v>203</v>
      </c>
    </row>
    <row r="34" spans="1:1" ht="45">
      <c r="A34" s="180" t="s">
        <v>213</v>
      </c>
    </row>
    <row r="35" spans="1:1">
      <c r="A35" s="46" t="s">
        <v>204</v>
      </c>
    </row>
  </sheetData>
  <mergeCells count="1">
    <mergeCell ref="A1:D1"/>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3"/>
  <sheetViews>
    <sheetView zoomScaleNormal="100" workbookViewId="0">
      <selection activeCell="E4" sqref="E4"/>
    </sheetView>
  </sheetViews>
  <sheetFormatPr defaultRowHeight="15"/>
  <cols>
    <col min="1" max="1" width="25.85546875" style="2" customWidth="1"/>
    <col min="2" max="2" width="9.140625" style="2" customWidth="1"/>
    <col min="3" max="3" width="9.140625" style="2"/>
    <col min="4" max="4" width="18.140625" style="2" customWidth="1"/>
    <col min="5" max="5" width="19.5703125" style="3" bestFit="1" customWidth="1"/>
    <col min="6" max="6" width="51" style="8" customWidth="1"/>
    <col min="7" max="16384" width="9.140625" style="2"/>
  </cols>
  <sheetData>
    <row r="1" spans="1:6" ht="16.5" thickBot="1">
      <c r="A1" s="1" t="s">
        <v>46</v>
      </c>
      <c r="E1" s="15" t="s">
        <v>28</v>
      </c>
    </row>
    <row r="2" spans="1:6">
      <c r="A2" s="2" t="s">
        <v>84</v>
      </c>
      <c r="E2" s="22">
        <v>175</v>
      </c>
      <c r="F2" s="8" t="s">
        <v>214</v>
      </c>
    </row>
    <row r="3" spans="1:6">
      <c r="A3" s="2" t="s">
        <v>83</v>
      </c>
      <c r="E3" s="22">
        <v>140</v>
      </c>
    </row>
    <row r="4" spans="1:6">
      <c r="A4" s="2" t="s">
        <v>72</v>
      </c>
      <c r="E4" s="22">
        <v>20</v>
      </c>
    </row>
    <row r="5" spans="1:6">
      <c r="A5" s="2" t="s">
        <v>48</v>
      </c>
      <c r="E5" s="22">
        <v>250</v>
      </c>
    </row>
    <row r="6" spans="1:6">
      <c r="A6" s="2" t="s">
        <v>85</v>
      </c>
      <c r="E6" s="22">
        <v>15</v>
      </c>
    </row>
    <row r="7" spans="1:6">
      <c r="A7" s="21" t="s">
        <v>71</v>
      </c>
      <c r="B7" s="21"/>
      <c r="C7" s="21"/>
      <c r="D7" s="21"/>
      <c r="E7" s="22">
        <v>0</v>
      </c>
    </row>
    <row r="8" spans="1:6">
      <c r="A8" s="2" t="s">
        <v>3</v>
      </c>
    </row>
    <row r="11" spans="1:6" ht="16.5" thickBot="1">
      <c r="A11" s="1" t="s">
        <v>10</v>
      </c>
      <c r="E11" s="16" t="s">
        <v>28</v>
      </c>
    </row>
    <row r="12" spans="1:6">
      <c r="A12" s="2" t="s">
        <v>15</v>
      </c>
      <c r="E12" s="3">
        <v>10</v>
      </c>
    </row>
    <row r="13" spans="1:6">
      <c r="A13" s="2" t="s">
        <v>47</v>
      </c>
      <c r="E13" s="3">
        <v>10</v>
      </c>
    </row>
    <row r="14" spans="1:6">
      <c r="A14" s="2" t="s">
        <v>16</v>
      </c>
      <c r="E14" s="3">
        <v>10</v>
      </c>
    </row>
    <row r="15" spans="1:6">
      <c r="A15" s="2" t="s">
        <v>104</v>
      </c>
      <c r="E15" s="3">
        <v>15</v>
      </c>
    </row>
    <row r="16" spans="1:6">
      <c r="A16" s="2" t="s">
        <v>21</v>
      </c>
      <c r="E16" s="3">
        <v>10</v>
      </c>
    </row>
    <row r="17" spans="1:5">
      <c r="A17" s="2" t="s">
        <v>24</v>
      </c>
      <c r="E17" s="3">
        <v>10</v>
      </c>
    </row>
    <row r="18" spans="1:5">
      <c r="A18" s="2" t="s">
        <v>1</v>
      </c>
      <c r="E18" s="3">
        <v>5</v>
      </c>
    </row>
    <row r="19" spans="1:5">
      <c r="A19" s="2" t="s">
        <v>25</v>
      </c>
      <c r="E19" s="3" t="s">
        <v>27</v>
      </c>
    </row>
    <row r="20" spans="1:5">
      <c r="A20" s="2" t="s">
        <v>51</v>
      </c>
      <c r="E20" s="3" t="s">
        <v>27</v>
      </c>
    </row>
    <row r="22" spans="1:5" ht="16.5" thickBot="1">
      <c r="A22" s="1" t="s">
        <v>11</v>
      </c>
      <c r="E22" s="16" t="s">
        <v>28</v>
      </c>
    </row>
    <row r="23" spans="1:5">
      <c r="A23" s="2" t="s">
        <v>19</v>
      </c>
      <c r="E23" s="3">
        <v>20</v>
      </c>
    </row>
    <row r="24" spans="1:5">
      <c r="A24" s="2" t="s">
        <v>20</v>
      </c>
      <c r="E24" s="3">
        <v>20</v>
      </c>
    </row>
    <row r="25" spans="1:5">
      <c r="A25" s="2" t="s">
        <v>50</v>
      </c>
      <c r="E25" s="3" t="s">
        <v>27</v>
      </c>
    </row>
    <row r="26" spans="1:5">
      <c r="A26" s="2" t="s">
        <v>49</v>
      </c>
      <c r="E26" s="3">
        <v>10</v>
      </c>
    </row>
    <row r="29" spans="1:5" ht="16.5" thickBot="1">
      <c r="A29" s="1" t="s">
        <v>12</v>
      </c>
      <c r="E29" s="16" t="s">
        <v>28</v>
      </c>
    </row>
    <row r="30" spans="1:5">
      <c r="A30" s="2" t="s">
        <v>105</v>
      </c>
      <c r="E30" s="3" t="s">
        <v>27</v>
      </c>
    </row>
    <row r="31" spans="1:5">
      <c r="A31" s="2" t="s">
        <v>18</v>
      </c>
      <c r="E31" s="3" t="s">
        <v>27</v>
      </c>
    </row>
    <row r="32" spans="1:5">
      <c r="A32" s="2" t="s">
        <v>26</v>
      </c>
      <c r="E32" s="3" t="s">
        <v>27</v>
      </c>
    </row>
    <row r="35" spans="1:7" ht="16.5" thickBot="1">
      <c r="A35" s="1" t="s">
        <v>13</v>
      </c>
      <c r="E35" s="16" t="s">
        <v>28</v>
      </c>
    </row>
    <row r="36" spans="1:7">
      <c r="A36" s="2" t="s">
        <v>106</v>
      </c>
      <c r="E36" s="3" t="s">
        <v>27</v>
      </c>
    </row>
    <row r="37" spans="1:7">
      <c r="A37" s="2" t="s">
        <v>22</v>
      </c>
      <c r="E37" s="3">
        <v>5</v>
      </c>
    </row>
    <row r="38" spans="1:7">
      <c r="A38" s="2" t="s">
        <v>23</v>
      </c>
      <c r="E38" s="3" t="s">
        <v>27</v>
      </c>
    </row>
    <row r="41" spans="1:7" ht="16.5" thickBot="1">
      <c r="A41" s="1" t="s">
        <v>14</v>
      </c>
      <c r="E41" s="16" t="s">
        <v>28</v>
      </c>
    </row>
    <row r="42" spans="1:7">
      <c r="A42" s="2" t="s">
        <v>17</v>
      </c>
      <c r="E42" s="3" t="s">
        <v>27</v>
      </c>
    </row>
    <row r="43" spans="1:7">
      <c r="A43" s="2" t="s">
        <v>45</v>
      </c>
      <c r="E43" s="3" t="s">
        <v>27</v>
      </c>
    </row>
    <row r="46" spans="1:7" ht="15.75">
      <c r="A46" s="187" t="s">
        <v>0</v>
      </c>
      <c r="B46" s="188"/>
      <c r="C46" s="188"/>
      <c r="D46" s="188"/>
      <c r="E46" s="188"/>
      <c r="F46" s="188"/>
    </row>
    <row r="47" spans="1:7" ht="24.95" customHeight="1"/>
    <row r="48" spans="1:7" ht="24.95" customHeight="1">
      <c r="G48" s="7"/>
    </row>
    <row r="49" ht="33" customHeight="1"/>
    <row r="50" ht="24.95" customHeight="1"/>
    <row r="51" ht="24.95" customHeight="1"/>
    <row r="52" ht="24.95" customHeight="1"/>
    <row r="53" ht="24.95" customHeight="1"/>
    <row r="54" ht="24.95" customHeight="1"/>
    <row r="55" ht="24.95" customHeight="1"/>
    <row r="56" ht="24.95" customHeight="1"/>
    <row r="57" ht="32.25" customHeight="1"/>
    <row r="63" ht="30.75" customHeight="1"/>
  </sheetData>
  <mergeCells count="1">
    <mergeCell ref="A46:F46"/>
  </mergeCells>
  <phoneticPr fontId="0" type="noConversion"/>
  <pageMargins left="0.25" right="0.25" top="1" bottom="1" header="0.5" footer="0.5"/>
  <pageSetup scale="63" orientation="portrait" horizontalDpi="1200" verticalDpi="1200" r:id="rId1"/>
  <headerFooter alignWithMargins="0">
    <oddHeader>&amp;LW. D. Boyce Council&amp;CActivity Planning Worksheet&amp;RBoy Scouts of America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topLeftCell="A25" workbookViewId="0">
      <selection activeCell="M24" sqref="M24"/>
    </sheetView>
  </sheetViews>
  <sheetFormatPr defaultRowHeight="12.75"/>
  <cols>
    <col min="1" max="1" width="24.140625" customWidth="1"/>
    <col min="4" max="5" width="19.85546875" customWidth="1"/>
    <col min="6" max="6" width="43.7109375" customWidth="1"/>
  </cols>
  <sheetData>
    <row r="1" spans="1:6">
      <c r="A1" s="182" t="s">
        <v>211</v>
      </c>
    </row>
    <row r="3" spans="1:6">
      <c r="A3" t="s">
        <v>96</v>
      </c>
      <c r="C3" t="s">
        <v>86</v>
      </c>
      <c r="F3" t="s">
        <v>97</v>
      </c>
    </row>
    <row r="4" spans="1:6">
      <c r="A4" t="s">
        <v>87</v>
      </c>
      <c r="C4" t="s">
        <v>87</v>
      </c>
      <c r="F4" t="s">
        <v>87</v>
      </c>
    </row>
    <row r="5" spans="1:6">
      <c r="A5" t="s">
        <v>88</v>
      </c>
      <c r="C5" t="s">
        <v>88</v>
      </c>
      <c r="F5" t="s">
        <v>88</v>
      </c>
    </row>
    <row r="7" spans="1:6">
      <c r="A7" t="s">
        <v>89</v>
      </c>
    </row>
    <row r="8" spans="1:6">
      <c r="A8" t="s">
        <v>90</v>
      </c>
    </row>
    <row r="9" spans="1:6">
      <c r="A9" t="s">
        <v>91</v>
      </c>
    </row>
    <row r="11" spans="1:6">
      <c r="A11" t="s">
        <v>9</v>
      </c>
    </row>
    <row r="12" spans="1:6">
      <c r="B12" t="s">
        <v>98</v>
      </c>
      <c r="F12" t="s">
        <v>92</v>
      </c>
    </row>
    <row r="13" spans="1:6">
      <c r="F13" t="s">
        <v>93</v>
      </c>
    </row>
    <row r="14" spans="1:6">
      <c r="B14" t="s">
        <v>100</v>
      </c>
      <c r="F14" t="s">
        <v>88</v>
      </c>
    </row>
    <row r="17" spans="1:6">
      <c r="A17" t="s">
        <v>33</v>
      </c>
    </row>
    <row r="18" spans="1:6">
      <c r="B18" t="s">
        <v>98</v>
      </c>
      <c r="F18" t="s">
        <v>92</v>
      </c>
    </row>
    <row r="19" spans="1:6">
      <c r="F19" t="s">
        <v>93</v>
      </c>
    </row>
    <row r="20" spans="1:6">
      <c r="B20" t="s">
        <v>100</v>
      </c>
      <c r="F20" t="s">
        <v>88</v>
      </c>
    </row>
    <row r="23" spans="1:6">
      <c r="A23" t="s">
        <v>34</v>
      </c>
    </row>
    <row r="24" spans="1:6">
      <c r="B24" t="s">
        <v>99</v>
      </c>
      <c r="F24" t="s">
        <v>92</v>
      </c>
    </row>
    <row r="25" spans="1:6">
      <c r="F25" t="s">
        <v>93</v>
      </c>
    </row>
    <row r="26" spans="1:6">
      <c r="B26" t="s">
        <v>100</v>
      </c>
      <c r="F26" t="s">
        <v>88</v>
      </c>
    </row>
    <row r="29" spans="1:6">
      <c r="A29" t="s">
        <v>35</v>
      </c>
    </row>
    <row r="30" spans="1:6">
      <c r="B30" t="s">
        <v>98</v>
      </c>
      <c r="F30" t="s">
        <v>92</v>
      </c>
    </row>
    <row r="31" spans="1:6">
      <c r="F31" t="s">
        <v>93</v>
      </c>
    </row>
    <row r="32" spans="1:6">
      <c r="B32" t="s">
        <v>100</v>
      </c>
      <c r="F32" t="s">
        <v>88</v>
      </c>
    </row>
    <row r="35" spans="1:6">
      <c r="A35" t="s">
        <v>36</v>
      </c>
    </row>
    <row r="36" spans="1:6">
      <c r="B36" t="s">
        <v>98</v>
      </c>
      <c r="F36" t="s">
        <v>92</v>
      </c>
    </row>
    <row r="37" spans="1:6">
      <c r="F37" t="s">
        <v>93</v>
      </c>
    </row>
    <row r="38" spans="1:6">
      <c r="B38" t="s">
        <v>100</v>
      </c>
      <c r="F38" t="s">
        <v>88</v>
      </c>
    </row>
    <row r="40" spans="1:6">
      <c r="A40" t="s">
        <v>29</v>
      </c>
    </row>
    <row r="41" spans="1:6">
      <c r="B41" t="s">
        <v>98</v>
      </c>
      <c r="F41" t="s">
        <v>92</v>
      </c>
    </row>
    <row r="42" spans="1:6">
      <c r="F42" t="s">
        <v>93</v>
      </c>
    </row>
    <row r="43" spans="1:6">
      <c r="B43" t="s">
        <v>100</v>
      </c>
      <c r="F43" t="s">
        <v>88</v>
      </c>
    </row>
    <row r="46" spans="1:6">
      <c r="A46" t="s">
        <v>37</v>
      </c>
    </row>
    <row r="47" spans="1:6">
      <c r="B47" t="s">
        <v>98</v>
      </c>
      <c r="F47" t="s">
        <v>92</v>
      </c>
    </row>
    <row r="48" spans="1:6">
      <c r="F48" t="s">
        <v>93</v>
      </c>
    </row>
    <row r="49" spans="1:6">
      <c r="B49" t="s">
        <v>45</v>
      </c>
      <c r="F49" t="s">
        <v>88</v>
      </c>
    </row>
    <row r="50" spans="1:6">
      <c r="B50" t="s">
        <v>100</v>
      </c>
    </row>
    <row r="52" spans="1:6">
      <c r="A52" t="s">
        <v>30</v>
      </c>
    </row>
    <row r="53" spans="1:6">
      <c r="B53" t="s">
        <v>98</v>
      </c>
      <c r="F53" t="s">
        <v>92</v>
      </c>
    </row>
    <row r="54" spans="1:6">
      <c r="F54" t="s">
        <v>93</v>
      </c>
    </row>
    <row r="55" spans="1:6">
      <c r="F55" t="s">
        <v>88</v>
      </c>
    </row>
    <row r="57" spans="1:6">
      <c r="B57" t="s">
        <v>100</v>
      </c>
    </row>
    <row r="58" spans="1:6">
      <c r="A58" t="s">
        <v>31</v>
      </c>
    </row>
    <row r="59" spans="1:6">
      <c r="B59" t="s">
        <v>98</v>
      </c>
      <c r="F59" t="s">
        <v>92</v>
      </c>
    </row>
    <row r="60" spans="1:6">
      <c r="F60" t="s">
        <v>93</v>
      </c>
    </row>
    <row r="61" spans="1:6">
      <c r="F61" t="s">
        <v>88</v>
      </c>
    </row>
    <row r="64" spans="1:6">
      <c r="B64" t="s">
        <v>100</v>
      </c>
    </row>
    <row r="66" spans="1:6">
      <c r="A66" t="s">
        <v>32</v>
      </c>
    </row>
    <row r="67" spans="1:6">
      <c r="B67" t="s">
        <v>98</v>
      </c>
      <c r="F67" t="s">
        <v>92</v>
      </c>
    </row>
    <row r="68" spans="1:6">
      <c r="F68" t="s">
        <v>93</v>
      </c>
    </row>
    <row r="69" spans="1:6">
      <c r="B69" t="s">
        <v>100</v>
      </c>
      <c r="F69" t="s">
        <v>88</v>
      </c>
    </row>
    <row r="72" spans="1:6">
      <c r="A72" t="s">
        <v>94</v>
      </c>
    </row>
    <row r="73" spans="1:6">
      <c r="B73" t="s">
        <v>98</v>
      </c>
      <c r="F73" t="s">
        <v>92</v>
      </c>
    </row>
    <row r="74" spans="1:6">
      <c r="B74" t="s">
        <v>101</v>
      </c>
      <c r="F74" t="s">
        <v>93</v>
      </c>
    </row>
    <row r="75" spans="1:6">
      <c r="B75" t="s">
        <v>100</v>
      </c>
      <c r="F75" t="s">
        <v>88</v>
      </c>
    </row>
    <row r="80" spans="1:6">
      <c r="A80" t="s">
        <v>95</v>
      </c>
    </row>
    <row r="81" spans="1:6">
      <c r="B81" t="s">
        <v>98</v>
      </c>
      <c r="F81" t="s">
        <v>92</v>
      </c>
    </row>
    <row r="82" spans="1:6">
      <c r="B82" t="s">
        <v>101</v>
      </c>
      <c r="F82" t="s">
        <v>93</v>
      </c>
    </row>
    <row r="83" spans="1:6">
      <c r="B83" t="s">
        <v>100</v>
      </c>
      <c r="F83" t="s">
        <v>88</v>
      </c>
    </row>
    <row r="88" spans="1:6">
      <c r="A88" t="s">
        <v>9</v>
      </c>
    </row>
    <row r="89" spans="1:6">
      <c r="B89" t="s">
        <v>98</v>
      </c>
      <c r="F89" t="s">
        <v>92</v>
      </c>
    </row>
    <row r="90" spans="1:6">
      <c r="B90" t="s">
        <v>101</v>
      </c>
      <c r="F90" t="s">
        <v>93</v>
      </c>
    </row>
    <row r="91" spans="1:6">
      <c r="B91" t="s">
        <v>102</v>
      </c>
      <c r="F91" t="s">
        <v>88</v>
      </c>
    </row>
    <row r="92" spans="1:6">
      <c r="B92"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0"/>
  <sheetViews>
    <sheetView topLeftCell="G1" workbookViewId="0">
      <selection activeCell="U42" sqref="U42"/>
    </sheetView>
  </sheetViews>
  <sheetFormatPr defaultRowHeight="12.75"/>
  <cols>
    <col min="1" max="1" width="17.85546875" style="174" hidden="1" customWidth="1"/>
    <col min="2" max="2" width="2.7109375" style="174" hidden="1" customWidth="1"/>
    <col min="3" max="3" width="10.7109375" style="174" hidden="1" customWidth="1"/>
    <col min="4" max="4" width="2.7109375" style="174" hidden="1" customWidth="1"/>
    <col min="5" max="5" width="12.42578125" style="175" hidden="1" customWidth="1"/>
    <col min="6" max="6" width="2.7109375" style="64" hidden="1" customWidth="1"/>
    <col min="7" max="7" width="26.42578125" style="64" customWidth="1"/>
    <col min="8" max="8" width="13" style="64" customWidth="1"/>
    <col min="9" max="9" width="15.85546875" style="64" customWidth="1"/>
    <col min="10" max="10" width="4.140625" style="64" customWidth="1"/>
    <col min="11" max="11" width="11.28515625" style="174" customWidth="1"/>
    <col min="12" max="12" width="2.7109375" style="174" customWidth="1"/>
    <col min="13" max="13" width="12.28515625" style="174" customWidth="1"/>
    <col min="14" max="14" width="2.7109375" style="174" customWidth="1"/>
    <col min="15" max="15" width="11.28515625" style="175" customWidth="1"/>
    <col min="16" max="16" width="0.85546875" style="64" customWidth="1"/>
    <col min="17" max="16384" width="9.140625" style="64"/>
  </cols>
  <sheetData>
    <row r="1" spans="1:21" ht="19.5" thickBot="1">
      <c r="A1" s="61" t="s">
        <v>107</v>
      </c>
      <c r="B1" s="62"/>
      <c r="C1" s="62"/>
      <c r="D1" s="62"/>
      <c r="E1" s="63"/>
      <c r="G1" s="208" t="s">
        <v>166</v>
      </c>
      <c r="H1" s="208"/>
      <c r="I1" s="208"/>
      <c r="J1" s="65"/>
      <c r="K1" s="66"/>
      <c r="L1" s="66"/>
      <c r="M1" s="66"/>
      <c r="N1" s="66"/>
      <c r="O1" s="67"/>
      <c r="P1" s="65"/>
    </row>
    <row r="2" spans="1:21" ht="18" customHeight="1" thickTop="1">
      <c r="A2" s="68"/>
      <c r="B2" s="68"/>
      <c r="C2" s="68" t="s">
        <v>108</v>
      </c>
      <c r="D2" s="68"/>
      <c r="E2" s="69">
        <v>39644</v>
      </c>
      <c r="G2" s="70" t="s">
        <v>109</v>
      </c>
      <c r="H2" s="209"/>
      <c r="I2" s="209"/>
      <c r="J2" s="65"/>
      <c r="K2" s="71"/>
      <c r="L2" s="71"/>
      <c r="M2" s="71" t="s">
        <v>108</v>
      </c>
      <c r="N2" s="71"/>
      <c r="O2" s="72"/>
      <c r="P2" s="65"/>
    </row>
    <row r="3" spans="1:21" s="79" customFormat="1" ht="15" customHeight="1">
      <c r="A3" s="73"/>
      <c r="B3" s="68"/>
      <c r="C3" s="74"/>
      <c r="D3" s="74"/>
      <c r="E3" s="74"/>
      <c r="F3" s="75"/>
      <c r="G3" s="76"/>
      <c r="H3" s="204"/>
      <c r="I3" s="204"/>
      <c r="J3" s="77"/>
      <c r="K3" s="71"/>
      <c r="L3" s="71"/>
      <c r="M3" s="78"/>
      <c r="N3" s="76"/>
      <c r="O3" s="76"/>
      <c r="P3" s="76"/>
    </row>
    <row r="4" spans="1:21" s="79" customFormat="1" ht="15" customHeight="1">
      <c r="A4" s="68"/>
      <c r="B4" s="68"/>
      <c r="C4" s="68" t="s">
        <v>110</v>
      </c>
      <c r="D4" s="68"/>
      <c r="E4" s="80">
        <v>1234</v>
      </c>
      <c r="G4" s="76" t="s">
        <v>167</v>
      </c>
      <c r="H4" s="205"/>
      <c r="I4" s="205"/>
      <c r="J4" s="76"/>
      <c r="K4" s="71"/>
      <c r="L4" s="71"/>
      <c r="M4" s="71" t="s">
        <v>110</v>
      </c>
      <c r="N4" s="71"/>
      <c r="O4" s="81"/>
      <c r="P4" s="76"/>
      <c r="U4" s="82"/>
    </row>
    <row r="5" spans="1:21" s="79" customFormat="1" ht="15" customHeight="1">
      <c r="A5" s="68"/>
      <c r="B5" s="68"/>
      <c r="C5" s="74"/>
      <c r="D5" s="74"/>
      <c r="E5" s="74"/>
      <c r="F5" s="75"/>
      <c r="G5" s="76" t="s">
        <v>97</v>
      </c>
      <c r="H5" s="205"/>
      <c r="I5" s="205"/>
      <c r="J5" s="77"/>
      <c r="K5" s="71"/>
      <c r="L5" s="71"/>
      <c r="M5" s="83"/>
      <c r="N5" s="76"/>
      <c r="O5" s="76"/>
      <c r="P5" s="76"/>
    </row>
    <row r="6" spans="1:21" s="79" customFormat="1" ht="15" customHeight="1">
      <c r="A6" s="84"/>
      <c r="B6" s="84"/>
      <c r="C6" s="68" t="s">
        <v>111</v>
      </c>
      <c r="D6" s="68"/>
      <c r="E6" s="80" t="s">
        <v>112</v>
      </c>
      <c r="F6" s="75"/>
      <c r="G6" s="76" t="s">
        <v>113</v>
      </c>
      <c r="H6" s="205"/>
      <c r="I6" s="205"/>
      <c r="J6" s="77"/>
      <c r="K6" s="77"/>
      <c r="L6" s="77"/>
      <c r="M6" s="71" t="s">
        <v>111</v>
      </c>
      <c r="N6" s="71"/>
      <c r="O6" s="81"/>
      <c r="P6" s="76"/>
    </row>
    <row r="7" spans="1:21" s="79" customFormat="1" ht="15" customHeight="1">
      <c r="A7" s="85"/>
      <c r="B7" s="85"/>
      <c r="C7" s="74"/>
      <c r="D7" s="74"/>
      <c r="E7" s="74"/>
      <c r="G7" s="76" t="s">
        <v>114</v>
      </c>
      <c r="H7" s="205"/>
      <c r="I7" s="205"/>
      <c r="J7" s="76"/>
      <c r="K7" s="78"/>
      <c r="L7" s="78"/>
      <c r="M7" s="83"/>
      <c r="N7" s="76"/>
      <c r="O7" s="76"/>
      <c r="P7" s="76"/>
    </row>
    <row r="8" spans="1:21" s="79" customFormat="1" ht="15" customHeight="1">
      <c r="A8" s="85"/>
      <c r="B8" s="85"/>
      <c r="C8" s="86" t="s">
        <v>115</v>
      </c>
      <c r="D8" s="68"/>
      <c r="E8" s="80">
        <v>50</v>
      </c>
      <c r="G8" s="76" t="s">
        <v>116</v>
      </c>
      <c r="H8" s="205"/>
      <c r="I8" s="205"/>
      <c r="J8" s="76"/>
      <c r="K8" s="78"/>
      <c r="L8" s="78"/>
      <c r="M8" s="71" t="s">
        <v>117</v>
      </c>
      <c r="N8" s="71"/>
      <c r="O8" s="87"/>
      <c r="P8" s="76"/>
    </row>
    <row r="9" spans="1:21" s="79" customFormat="1" ht="15" customHeight="1">
      <c r="A9" s="85"/>
      <c r="B9" s="85"/>
      <c r="C9" s="86" t="s">
        <v>118</v>
      </c>
      <c r="D9" s="68"/>
      <c r="E9" s="80">
        <v>10</v>
      </c>
      <c r="G9" s="76"/>
      <c r="H9" s="88"/>
      <c r="I9" s="88"/>
      <c r="J9" s="76"/>
      <c r="K9" s="78"/>
      <c r="L9" s="78"/>
      <c r="M9" s="71" t="s">
        <v>118</v>
      </c>
      <c r="N9" s="71"/>
      <c r="O9" s="87"/>
      <c r="P9" s="76"/>
    </row>
    <row r="10" spans="1:21" s="79" customFormat="1" ht="12" customHeight="1" thickBot="1">
      <c r="A10" s="89"/>
      <c r="B10" s="89"/>
      <c r="C10" s="90"/>
      <c r="D10" s="90"/>
      <c r="E10" s="91"/>
      <c r="F10" s="92"/>
      <c r="G10" s="93"/>
      <c r="H10" s="206"/>
      <c r="I10" s="206"/>
      <c r="J10" s="94"/>
      <c r="K10" s="95"/>
      <c r="L10" s="95"/>
      <c r="M10" s="96"/>
      <c r="N10" s="96"/>
      <c r="O10" s="97"/>
      <c r="P10" s="76"/>
    </row>
    <row r="11" spans="1:21" s="79" customFormat="1" ht="19.5" thickTop="1">
      <c r="A11" s="80"/>
      <c r="B11" s="80"/>
      <c r="C11" s="98" t="s">
        <v>119</v>
      </c>
      <c r="D11" s="80"/>
      <c r="E11" s="99"/>
      <c r="F11" s="75"/>
      <c r="G11" s="100"/>
      <c r="H11" s="100"/>
      <c r="I11" s="100"/>
      <c r="J11" s="77"/>
      <c r="K11" s="101"/>
      <c r="L11" s="101"/>
      <c r="M11" s="102" t="s">
        <v>120</v>
      </c>
      <c r="N11" s="101"/>
      <c r="O11" s="103"/>
      <c r="P11" s="76"/>
    </row>
    <row r="12" spans="1:21" s="79" customFormat="1" ht="18.75">
      <c r="A12" s="84" t="s">
        <v>121</v>
      </c>
      <c r="B12" s="84"/>
      <c r="C12" s="84" t="s">
        <v>122</v>
      </c>
      <c r="D12" s="84"/>
      <c r="E12" s="104" t="s">
        <v>40</v>
      </c>
      <c r="G12" s="105"/>
      <c r="H12" s="105"/>
      <c r="I12" s="105"/>
      <c r="J12" s="76"/>
      <c r="K12" s="77" t="s">
        <v>121</v>
      </c>
      <c r="L12" s="77"/>
      <c r="M12" s="77" t="s">
        <v>122</v>
      </c>
      <c r="N12" s="77"/>
      <c r="O12" s="106" t="s">
        <v>40</v>
      </c>
      <c r="P12" s="76"/>
    </row>
    <row r="13" spans="1:21" s="79" customFormat="1" ht="9.75" customHeight="1">
      <c r="A13" s="84" t="s">
        <v>123</v>
      </c>
      <c r="B13" s="84"/>
      <c r="C13" s="84" t="s">
        <v>124</v>
      </c>
      <c r="D13" s="84"/>
      <c r="E13" s="104" t="s">
        <v>125</v>
      </c>
      <c r="G13" s="76"/>
      <c r="H13" s="76"/>
      <c r="I13" s="76"/>
      <c r="J13" s="76"/>
      <c r="K13" s="77" t="s">
        <v>123</v>
      </c>
      <c r="L13" s="77"/>
      <c r="M13" s="77" t="s">
        <v>126</v>
      </c>
      <c r="N13" s="77"/>
      <c r="O13" s="106" t="s">
        <v>125</v>
      </c>
      <c r="P13" s="76"/>
    </row>
    <row r="14" spans="1:21" s="79" customFormat="1" ht="18" customHeight="1">
      <c r="A14" s="80" t="s">
        <v>127</v>
      </c>
      <c r="B14" s="84"/>
      <c r="C14" s="80" t="s">
        <v>52</v>
      </c>
      <c r="D14" s="84"/>
      <c r="E14" s="99" t="s">
        <v>38</v>
      </c>
      <c r="G14" s="107" t="s">
        <v>128</v>
      </c>
      <c r="H14" s="76"/>
      <c r="I14" s="76"/>
      <c r="J14" s="76"/>
      <c r="K14" s="101" t="s">
        <v>129</v>
      </c>
      <c r="L14" s="77"/>
      <c r="M14" s="101" t="s">
        <v>52</v>
      </c>
      <c r="N14" s="77"/>
      <c r="O14" s="103" t="s">
        <v>38</v>
      </c>
      <c r="P14" s="76"/>
    </row>
    <row r="15" spans="1:21" s="79" customFormat="1" ht="15" customHeight="1">
      <c r="A15" s="108">
        <v>15</v>
      </c>
      <c r="B15" s="84"/>
      <c r="C15" s="109">
        <v>60</v>
      </c>
      <c r="D15" s="84"/>
      <c r="E15" s="110">
        <f>+A15*C15</f>
        <v>900</v>
      </c>
      <c r="G15" s="76" t="s">
        <v>130</v>
      </c>
      <c r="H15" s="111" t="s">
        <v>215</v>
      </c>
      <c r="I15" s="111"/>
      <c r="J15" s="76"/>
      <c r="K15" s="112">
        <v>128</v>
      </c>
      <c r="L15" s="77"/>
      <c r="M15" s="113">
        <f>Cubs+Adults</f>
        <v>0</v>
      </c>
      <c r="N15" s="77"/>
      <c r="O15" s="112">
        <f>IF(M15="","",K15*M15)</f>
        <v>0</v>
      </c>
      <c r="P15" s="76"/>
    </row>
    <row r="16" spans="1:21" s="79" customFormat="1" ht="12" customHeight="1">
      <c r="A16" s="114"/>
      <c r="B16" s="114"/>
      <c r="C16" s="85"/>
      <c r="D16" s="85"/>
      <c r="E16" s="115"/>
      <c r="G16" s="76"/>
      <c r="H16" s="76"/>
      <c r="I16" s="76"/>
      <c r="J16" s="76"/>
      <c r="K16" s="116"/>
      <c r="L16" s="116"/>
      <c r="M16" s="117"/>
      <c r="N16" s="78"/>
      <c r="O16" s="118"/>
      <c r="P16" s="76"/>
    </row>
    <row r="17" spans="1:16" s="79" customFormat="1" ht="12" customHeight="1">
      <c r="A17" s="119">
        <v>20</v>
      </c>
      <c r="B17" s="114"/>
      <c r="C17" s="120">
        <v>1</v>
      </c>
      <c r="D17" s="85"/>
      <c r="E17" s="121">
        <f>+A17*C17</f>
        <v>20</v>
      </c>
      <c r="G17" s="76" t="s">
        <v>131</v>
      </c>
      <c r="H17" s="111" t="s">
        <v>216</v>
      </c>
      <c r="I17" s="111"/>
      <c r="J17" s="76"/>
      <c r="K17" s="122"/>
      <c r="L17" s="116"/>
      <c r="M17" s="117"/>
      <c r="N17" s="78"/>
      <c r="O17" s="112">
        <v>100</v>
      </c>
      <c r="P17" s="76"/>
    </row>
    <row r="18" spans="1:16" s="79" customFormat="1" ht="12" customHeight="1">
      <c r="A18" s="114"/>
      <c r="B18" s="114"/>
      <c r="C18" s="85"/>
      <c r="D18" s="85"/>
      <c r="E18" s="115"/>
      <c r="G18" s="76"/>
      <c r="H18" s="76"/>
      <c r="I18" s="76"/>
      <c r="J18" s="76"/>
      <c r="K18" s="123"/>
      <c r="L18" s="116"/>
      <c r="M18" s="124"/>
      <c r="N18" s="78"/>
      <c r="O18" s="125"/>
      <c r="P18" s="76"/>
    </row>
    <row r="19" spans="1:16" s="79" customFormat="1" ht="12" customHeight="1">
      <c r="A19" s="119">
        <v>12</v>
      </c>
      <c r="B19" s="114"/>
      <c r="C19" s="120">
        <v>50</v>
      </c>
      <c r="D19" s="85"/>
      <c r="E19" s="121">
        <f>+A19*C19</f>
        <v>600</v>
      </c>
      <c r="G19" s="126" t="s">
        <v>132</v>
      </c>
      <c r="H19" s="111" t="s">
        <v>217</v>
      </c>
      <c r="I19" s="111"/>
      <c r="J19" s="76"/>
      <c r="K19" s="112">
        <v>15</v>
      </c>
      <c r="L19" s="116"/>
      <c r="M19" s="140">
        <f>Cubs</f>
        <v>0</v>
      </c>
      <c r="N19" s="78"/>
      <c r="O19" s="112">
        <f>IF(M19="","",K19*M19)</f>
        <v>0</v>
      </c>
      <c r="P19" s="76"/>
    </row>
    <row r="20" spans="1:16" s="79" customFormat="1" ht="12" customHeight="1">
      <c r="A20" s="114"/>
      <c r="B20" s="114"/>
      <c r="C20" s="85"/>
      <c r="D20" s="85"/>
      <c r="E20" s="115"/>
      <c r="G20" s="76"/>
      <c r="H20" s="76"/>
      <c r="I20" s="76"/>
      <c r="J20" s="76"/>
      <c r="K20" s="127"/>
      <c r="L20" s="116"/>
      <c r="M20" s="128"/>
      <c r="N20" s="78"/>
      <c r="O20" s="118"/>
      <c r="P20" s="76"/>
    </row>
    <row r="21" spans="1:16" s="79" customFormat="1" ht="12" customHeight="1">
      <c r="A21" s="114"/>
      <c r="B21" s="114"/>
      <c r="C21" s="85"/>
      <c r="D21" s="85"/>
      <c r="E21" s="115"/>
      <c r="G21" s="76" t="s">
        <v>133</v>
      </c>
      <c r="H21" s="131" t="s">
        <v>168</v>
      </c>
      <c r="I21" s="131"/>
      <c r="J21" s="76"/>
      <c r="K21" s="116"/>
      <c r="L21" s="116"/>
      <c r="M21" s="117"/>
      <c r="N21" s="78"/>
      <c r="O21" s="130"/>
      <c r="P21" s="76"/>
    </row>
    <row r="22" spans="1:16" s="79" customFormat="1" ht="12" customHeight="1">
      <c r="A22" s="114"/>
      <c r="B22" s="114"/>
      <c r="C22" s="85"/>
      <c r="D22" s="85"/>
      <c r="E22" s="115"/>
      <c r="G22" s="76"/>
      <c r="H22" s="76" t="s">
        <v>169</v>
      </c>
      <c r="I22" s="76"/>
      <c r="J22" s="76"/>
      <c r="K22" s="132"/>
      <c r="L22" s="76"/>
      <c r="M22" s="124"/>
      <c r="N22" s="76"/>
      <c r="O22" s="132"/>
      <c r="P22" s="76"/>
    </row>
    <row r="23" spans="1:16" s="79" customFormat="1" ht="12" customHeight="1">
      <c r="A23" s="119">
        <v>12</v>
      </c>
      <c r="B23" s="114"/>
      <c r="C23" s="120">
        <v>50</v>
      </c>
      <c r="D23" s="85"/>
      <c r="E23" s="121">
        <f>+A23*C23</f>
        <v>600</v>
      </c>
      <c r="G23" s="76"/>
      <c r="H23" s="133" t="s">
        <v>170</v>
      </c>
      <c r="I23" s="133"/>
      <c r="J23" s="76"/>
      <c r="K23" s="129">
        <v>25</v>
      </c>
      <c r="L23" s="116"/>
      <c r="M23" s="124">
        <f>Cubs</f>
        <v>0</v>
      </c>
      <c r="N23" s="78"/>
      <c r="O23" s="112">
        <f>IF(K23="","",K23*M23)</f>
        <v>0</v>
      </c>
      <c r="P23" s="76"/>
    </row>
    <row r="24" spans="1:16" s="79" customFormat="1" ht="12" customHeight="1">
      <c r="A24" s="114"/>
      <c r="B24" s="114"/>
      <c r="C24" s="85"/>
      <c r="D24" s="85"/>
      <c r="E24" s="115"/>
      <c r="G24" s="76" t="s">
        <v>134</v>
      </c>
      <c r="H24" s="76"/>
      <c r="I24" s="76"/>
      <c r="J24" s="76"/>
      <c r="K24" s="134"/>
      <c r="L24" s="116"/>
      <c r="M24" s="128"/>
      <c r="N24" s="78"/>
      <c r="O24" s="134"/>
      <c r="P24" s="76"/>
    </row>
    <row r="25" spans="1:16" s="79" customFormat="1" ht="12" customHeight="1">
      <c r="A25" s="119">
        <v>10</v>
      </c>
      <c r="B25" s="114"/>
      <c r="C25" s="120">
        <v>50</v>
      </c>
      <c r="D25" s="85"/>
      <c r="E25" s="121">
        <f>+A25*C25</f>
        <v>500</v>
      </c>
      <c r="G25" s="135" t="s">
        <v>135</v>
      </c>
      <c r="H25" s="111" t="s">
        <v>136</v>
      </c>
      <c r="I25" s="111"/>
      <c r="J25" s="76"/>
      <c r="K25" s="129">
        <v>37</v>
      </c>
      <c r="L25" s="116"/>
      <c r="M25" s="124">
        <f>Cubs</f>
        <v>0</v>
      </c>
      <c r="N25" s="78"/>
      <c r="O25" s="112">
        <f>IF(K25="","",K25*M25)</f>
        <v>0</v>
      </c>
      <c r="P25" s="76"/>
    </row>
    <row r="26" spans="1:16" s="79" customFormat="1" ht="12" customHeight="1">
      <c r="A26" s="114"/>
      <c r="B26" s="114"/>
      <c r="C26" s="85"/>
      <c r="D26" s="85"/>
      <c r="E26" s="115"/>
      <c r="G26" s="76"/>
      <c r="H26" s="76"/>
      <c r="I26" s="76"/>
      <c r="J26" s="76"/>
      <c r="K26" s="127"/>
      <c r="L26" s="116"/>
      <c r="M26" s="128"/>
      <c r="N26" s="78"/>
      <c r="O26" s="118"/>
      <c r="P26" s="76"/>
    </row>
    <row r="27" spans="1:16" s="79" customFormat="1" ht="12" customHeight="1">
      <c r="A27" s="119">
        <v>10</v>
      </c>
      <c r="B27" s="114"/>
      <c r="C27" s="120">
        <v>6</v>
      </c>
      <c r="D27" s="85"/>
      <c r="E27" s="121">
        <f>+A27*C27</f>
        <v>60</v>
      </c>
      <c r="G27" s="135" t="s">
        <v>41</v>
      </c>
      <c r="H27" s="111" t="s">
        <v>137</v>
      </c>
      <c r="I27" s="111"/>
      <c r="J27" s="76"/>
      <c r="K27" s="129">
        <v>25</v>
      </c>
      <c r="L27" s="116"/>
      <c r="M27" s="124">
        <f>Adults</f>
        <v>0</v>
      </c>
      <c r="N27" s="78"/>
      <c r="O27" s="112">
        <f>IF(K27="","",K27*M27)</f>
        <v>0</v>
      </c>
      <c r="P27" s="76"/>
    </row>
    <row r="28" spans="1:16" s="79" customFormat="1" ht="12" customHeight="1">
      <c r="A28" s="114"/>
      <c r="B28" s="114"/>
      <c r="C28" s="85"/>
      <c r="D28" s="85"/>
      <c r="E28" s="115"/>
      <c r="G28" s="76"/>
      <c r="H28" s="76"/>
      <c r="I28" s="76"/>
      <c r="J28" s="76"/>
      <c r="K28" s="122"/>
      <c r="L28" s="116"/>
      <c r="M28" s="117"/>
      <c r="N28" s="78"/>
      <c r="O28" s="122"/>
      <c r="P28" s="76"/>
    </row>
    <row r="29" spans="1:16" s="79" customFormat="1" ht="15" customHeight="1">
      <c r="A29" s="119">
        <v>10</v>
      </c>
      <c r="B29" s="114"/>
      <c r="C29" s="120">
        <v>50</v>
      </c>
      <c r="D29" s="85"/>
      <c r="E29" s="121">
        <f>+A29*C29</f>
        <v>500</v>
      </c>
      <c r="G29" s="76" t="s">
        <v>138</v>
      </c>
      <c r="H29" s="207"/>
      <c r="I29" s="207"/>
      <c r="J29" s="76"/>
      <c r="K29" s="129"/>
      <c r="L29" s="116"/>
      <c r="M29" s="124"/>
      <c r="N29" s="78"/>
      <c r="O29" s="112" t="str">
        <f>IF(M29="","",K29*M29)</f>
        <v/>
      </c>
      <c r="P29" s="76"/>
    </row>
    <row r="30" spans="1:16" s="79" customFormat="1" ht="15" customHeight="1">
      <c r="A30" s="119">
        <v>8</v>
      </c>
      <c r="B30" s="114"/>
      <c r="C30" s="120">
        <v>50</v>
      </c>
      <c r="D30" s="85"/>
      <c r="E30" s="121">
        <f>+A30*C30</f>
        <v>400</v>
      </c>
      <c r="G30" s="76" t="s">
        <v>171</v>
      </c>
      <c r="H30" s="203" t="s">
        <v>172</v>
      </c>
      <c r="I30" s="203"/>
      <c r="J30" s="76"/>
      <c r="K30" s="129">
        <v>10</v>
      </c>
      <c r="L30" s="116"/>
      <c r="M30" s="124">
        <f>Cubs*2.5</f>
        <v>0</v>
      </c>
      <c r="N30" s="78"/>
      <c r="O30" s="112">
        <f>IF(M30="","",K30*M30)</f>
        <v>0</v>
      </c>
      <c r="P30" s="76"/>
    </row>
    <row r="31" spans="1:16" s="79" customFormat="1" ht="15" customHeight="1">
      <c r="A31" s="119">
        <v>6</v>
      </c>
      <c r="B31" s="114"/>
      <c r="C31" s="120">
        <v>10</v>
      </c>
      <c r="D31" s="85"/>
      <c r="E31" s="121">
        <f>+A31*C31</f>
        <v>60</v>
      </c>
      <c r="G31" s="76" t="s">
        <v>173</v>
      </c>
      <c r="H31" s="207" t="s">
        <v>174</v>
      </c>
      <c r="I31" s="207"/>
      <c r="J31" s="76"/>
      <c r="K31" s="129">
        <v>8</v>
      </c>
      <c r="L31" s="116"/>
      <c r="M31" s="124">
        <f>Cubs*2.5</f>
        <v>0</v>
      </c>
      <c r="N31" s="78"/>
      <c r="O31" s="112" t="str">
        <f>IF(K31*M31&gt;0,K31*M31,"")</f>
        <v/>
      </c>
      <c r="P31" s="76"/>
    </row>
    <row r="32" spans="1:16" s="79" customFormat="1" ht="15" customHeight="1">
      <c r="A32" s="119">
        <v>5</v>
      </c>
      <c r="B32" s="114"/>
      <c r="C32" s="120">
        <v>50</v>
      </c>
      <c r="D32" s="85"/>
      <c r="E32" s="121">
        <f>+A32*C32</f>
        <v>250</v>
      </c>
      <c r="G32" s="76" t="s">
        <v>218</v>
      </c>
      <c r="H32" s="203" t="s">
        <v>175</v>
      </c>
      <c r="I32" s="203"/>
      <c r="J32" s="76"/>
      <c r="K32" s="129">
        <v>8</v>
      </c>
      <c r="L32" s="116"/>
      <c r="M32" s="124">
        <f>Cubs*2.5</f>
        <v>0</v>
      </c>
      <c r="N32" s="78"/>
      <c r="O32" s="112">
        <f>IF(K32="","",K32*M32)</f>
        <v>0</v>
      </c>
      <c r="P32" s="76"/>
    </row>
    <row r="33" spans="1:16" s="79" customFormat="1" ht="12" customHeight="1">
      <c r="A33" s="114"/>
      <c r="B33" s="114"/>
      <c r="C33" s="85"/>
      <c r="D33" s="85"/>
      <c r="E33" s="115"/>
      <c r="G33" s="76"/>
      <c r="H33" s="76"/>
      <c r="I33" s="76"/>
      <c r="J33" s="76"/>
      <c r="K33" s="122"/>
      <c r="L33" s="116"/>
      <c r="M33" s="117"/>
      <c r="N33" s="78"/>
      <c r="O33" s="122"/>
      <c r="P33" s="76"/>
    </row>
    <row r="34" spans="1:16" s="79" customFormat="1" ht="12" customHeight="1">
      <c r="A34" s="114"/>
      <c r="B34" s="114"/>
      <c r="C34" s="85"/>
      <c r="D34" s="85"/>
      <c r="E34" s="115"/>
      <c r="F34" s="136"/>
      <c r="G34" s="76" t="s">
        <v>139</v>
      </c>
      <c r="H34" s="204"/>
      <c r="I34" s="204"/>
      <c r="J34" s="78"/>
      <c r="K34" s="123"/>
      <c r="L34" s="116"/>
      <c r="M34" s="124"/>
      <c r="N34" s="78"/>
      <c r="O34" s="125"/>
      <c r="P34" s="76"/>
    </row>
    <row r="35" spans="1:16" s="79" customFormat="1" ht="15" customHeight="1">
      <c r="A35" s="119">
        <v>10</v>
      </c>
      <c r="B35" s="114"/>
      <c r="C35" s="120">
        <v>50</v>
      </c>
      <c r="D35" s="85"/>
      <c r="E35" s="121">
        <f>+A35*C35</f>
        <v>500</v>
      </c>
      <c r="G35" s="135" t="s">
        <v>9</v>
      </c>
      <c r="H35" s="201" t="s">
        <v>1</v>
      </c>
      <c r="I35" s="201"/>
      <c r="J35" s="76"/>
      <c r="K35" s="129">
        <v>10</v>
      </c>
      <c r="L35" s="116"/>
      <c r="M35" s="124">
        <f>Cubs*2.5</f>
        <v>0</v>
      </c>
      <c r="N35" s="78"/>
      <c r="O35" s="112">
        <f>IF(K35="","",K35*M35)</f>
        <v>0</v>
      </c>
      <c r="P35" s="76"/>
    </row>
    <row r="36" spans="1:16" s="79" customFormat="1" ht="15" customHeight="1">
      <c r="A36" s="119">
        <v>10</v>
      </c>
      <c r="B36" s="114"/>
      <c r="C36" s="120">
        <v>50</v>
      </c>
      <c r="D36" s="85"/>
      <c r="E36" s="121">
        <f>+A36*C36</f>
        <v>500</v>
      </c>
      <c r="G36" s="135" t="s">
        <v>36</v>
      </c>
      <c r="H36" s="201" t="s">
        <v>176</v>
      </c>
      <c r="I36" s="201"/>
      <c r="J36" s="76"/>
      <c r="K36" s="129">
        <v>5</v>
      </c>
      <c r="L36" s="116"/>
      <c r="M36" s="124">
        <f>Cubs*2.5</f>
        <v>0</v>
      </c>
      <c r="N36" s="78"/>
      <c r="O36" s="112">
        <f>IF(K36="","",K36*M36)</f>
        <v>0</v>
      </c>
      <c r="P36" s="76"/>
    </row>
    <row r="37" spans="1:16" s="79" customFormat="1" ht="15" customHeight="1">
      <c r="A37" s="119">
        <v>10</v>
      </c>
      <c r="B37" s="114"/>
      <c r="C37" s="120">
        <v>50</v>
      </c>
      <c r="D37" s="85"/>
      <c r="E37" s="121">
        <f>+A37*C37</f>
        <v>500</v>
      </c>
      <c r="G37" s="135" t="s">
        <v>141</v>
      </c>
      <c r="H37" s="201" t="s">
        <v>177</v>
      </c>
      <c r="I37" s="201"/>
      <c r="J37" s="76"/>
      <c r="K37" s="129">
        <v>15</v>
      </c>
      <c r="L37" s="116"/>
      <c r="M37" s="124">
        <f>Cubs*2</f>
        <v>0</v>
      </c>
      <c r="N37" s="78"/>
      <c r="O37" s="112">
        <f>IF(K37="","",K37*M37)</f>
        <v>0</v>
      </c>
      <c r="P37" s="76"/>
    </row>
    <row r="38" spans="1:16" s="79" customFormat="1" ht="15" customHeight="1">
      <c r="A38" s="114"/>
      <c r="B38" s="114"/>
      <c r="C38" s="85"/>
      <c r="D38" s="85"/>
      <c r="E38" s="115"/>
      <c r="G38" s="135" t="s">
        <v>140</v>
      </c>
      <c r="H38" s="201" t="s">
        <v>177</v>
      </c>
      <c r="I38" s="201"/>
      <c r="J38" s="76"/>
      <c r="K38" s="137">
        <v>15</v>
      </c>
      <c r="L38" s="116"/>
      <c r="M38" s="124">
        <f>Cubs*2</f>
        <v>0</v>
      </c>
      <c r="N38" s="78"/>
      <c r="O38" s="112">
        <f>IF(K38="","",K38*M38)</f>
        <v>0</v>
      </c>
      <c r="P38" s="76"/>
    </row>
    <row r="39" spans="1:16" s="79" customFormat="1" ht="15" customHeight="1">
      <c r="A39" s="114"/>
      <c r="B39" s="114"/>
      <c r="C39" s="85"/>
      <c r="D39" s="85"/>
      <c r="E39" s="115"/>
      <c r="G39" s="135"/>
      <c r="H39" s="76"/>
      <c r="I39" s="76"/>
      <c r="J39" s="76"/>
      <c r="K39" s="122"/>
      <c r="L39" s="116"/>
      <c r="M39" s="138"/>
      <c r="N39" s="78"/>
      <c r="O39" s="122"/>
      <c r="P39" s="76"/>
    </row>
    <row r="40" spans="1:16" s="79" customFormat="1" ht="15" customHeight="1">
      <c r="A40" s="114"/>
      <c r="B40" s="114"/>
      <c r="C40" s="85"/>
      <c r="D40" s="85"/>
      <c r="E40" s="115"/>
      <c r="G40" s="88" t="s">
        <v>178</v>
      </c>
      <c r="H40" s="76"/>
      <c r="I40" s="76"/>
      <c r="J40" s="76"/>
      <c r="K40" s="112"/>
      <c r="L40" s="116"/>
      <c r="M40" s="113"/>
      <c r="N40" s="78"/>
      <c r="O40" s="112"/>
      <c r="P40" s="76"/>
    </row>
    <row r="41" spans="1:16" s="79" customFormat="1" ht="15" customHeight="1">
      <c r="A41" s="119">
        <v>75</v>
      </c>
      <c r="B41" s="114" t="s">
        <v>145</v>
      </c>
      <c r="C41" s="120">
        <v>40</v>
      </c>
      <c r="D41" s="85" t="s">
        <v>146</v>
      </c>
      <c r="E41" s="115">
        <f>+A41*C41</f>
        <v>3000</v>
      </c>
      <c r="G41" s="135" t="s">
        <v>179</v>
      </c>
      <c r="H41" s="201" t="s">
        <v>180</v>
      </c>
      <c r="I41" s="201"/>
      <c r="J41" s="76"/>
      <c r="K41" s="129">
        <v>50</v>
      </c>
      <c r="L41" s="116"/>
      <c r="M41" s="140">
        <v>1</v>
      </c>
      <c r="N41" s="78"/>
      <c r="O41" s="112">
        <f>IF(K41*M41&gt;0,K41*M41,"")</f>
        <v>50</v>
      </c>
      <c r="P41" s="76"/>
    </row>
    <row r="42" spans="1:16" s="79" customFormat="1" ht="15" customHeight="1">
      <c r="A42" s="119">
        <v>130</v>
      </c>
      <c r="B42" s="114" t="s">
        <v>145</v>
      </c>
      <c r="C42" s="120">
        <v>30</v>
      </c>
      <c r="D42" s="85" t="s">
        <v>146</v>
      </c>
      <c r="E42" s="115">
        <f>+A42*C42</f>
        <v>3900</v>
      </c>
      <c r="G42" s="135" t="s">
        <v>84</v>
      </c>
      <c r="H42" s="201" t="s">
        <v>180</v>
      </c>
      <c r="I42" s="201"/>
      <c r="J42" s="76"/>
      <c r="K42" s="129">
        <v>50</v>
      </c>
      <c r="L42" s="116"/>
      <c r="M42" s="140">
        <v>1</v>
      </c>
      <c r="N42" s="78"/>
      <c r="O42" s="112">
        <f>IF(K42*M42&gt;0,K42*M42,"")</f>
        <v>50</v>
      </c>
      <c r="P42" s="76"/>
    </row>
    <row r="43" spans="1:16" s="79" customFormat="1" ht="15" customHeight="1">
      <c r="A43" s="119">
        <v>145</v>
      </c>
      <c r="B43" s="114" t="s">
        <v>145</v>
      </c>
      <c r="C43" s="120">
        <v>15</v>
      </c>
      <c r="D43" s="85" t="s">
        <v>146</v>
      </c>
      <c r="E43" s="115">
        <f>+A43*C43</f>
        <v>2175</v>
      </c>
      <c r="G43" s="135" t="s">
        <v>181</v>
      </c>
      <c r="H43" s="201" t="s">
        <v>180</v>
      </c>
      <c r="I43" s="201"/>
      <c r="J43" s="76"/>
      <c r="K43" s="129">
        <v>50</v>
      </c>
      <c r="L43" s="116"/>
      <c r="M43" s="140">
        <v>1</v>
      </c>
      <c r="N43" s="78"/>
      <c r="O43" s="112">
        <f>IF(K43*M43&gt;0,K43*M43,"")</f>
        <v>50</v>
      </c>
      <c r="P43" s="76"/>
    </row>
    <row r="44" spans="1:16" s="79" customFormat="1" ht="15" customHeight="1">
      <c r="A44" s="119">
        <v>40</v>
      </c>
      <c r="B44" s="114" t="s">
        <v>145</v>
      </c>
      <c r="C44" s="120">
        <v>30</v>
      </c>
      <c r="D44" s="85" t="s">
        <v>146</v>
      </c>
      <c r="E44" s="115">
        <f>+A44*C44</f>
        <v>1200</v>
      </c>
      <c r="G44" s="135"/>
      <c r="H44" s="202"/>
      <c r="I44" s="202"/>
      <c r="J44" s="76"/>
      <c r="K44" s="176"/>
      <c r="L44" s="116"/>
      <c r="M44" s="177"/>
      <c r="N44" s="78"/>
      <c r="O44" s="122" t="str">
        <f>IF(K44*M44&gt;0,K44*M44,"")</f>
        <v/>
      </c>
      <c r="P44" s="76"/>
    </row>
    <row r="45" spans="1:16" s="79" customFormat="1" ht="15" customHeight="1">
      <c r="A45" s="119">
        <v>60</v>
      </c>
      <c r="B45" s="114" t="s">
        <v>145</v>
      </c>
      <c r="C45" s="120">
        <v>20</v>
      </c>
      <c r="D45" s="85" t="s">
        <v>146</v>
      </c>
      <c r="E45" s="115">
        <f>+A45*C45</f>
        <v>1200</v>
      </c>
      <c r="G45" s="135"/>
      <c r="H45" s="202"/>
      <c r="I45" s="202"/>
      <c r="J45" s="76"/>
      <c r="K45" s="176"/>
      <c r="L45" s="116"/>
      <c r="M45" s="177"/>
      <c r="N45" s="78"/>
      <c r="O45" s="122" t="str">
        <f>IF(K45*M45&gt;0,K45*M45,"")</f>
        <v/>
      </c>
      <c r="P45" s="76"/>
    </row>
    <row r="46" spans="1:16" s="79" customFormat="1" ht="12" customHeight="1">
      <c r="A46" s="114"/>
      <c r="B46" s="114"/>
      <c r="C46" s="85"/>
      <c r="D46" s="85"/>
      <c r="E46" s="115"/>
      <c r="G46" s="76"/>
      <c r="H46" s="76"/>
      <c r="I46" s="76"/>
      <c r="J46" s="76"/>
      <c r="K46" s="116"/>
      <c r="L46" s="116"/>
      <c r="M46" s="117"/>
      <c r="N46" s="78"/>
      <c r="O46" s="130"/>
      <c r="P46" s="76"/>
    </row>
    <row r="47" spans="1:16" s="79" customFormat="1" ht="12" customHeight="1">
      <c r="A47" s="114"/>
      <c r="B47" s="114"/>
      <c r="C47" s="85"/>
      <c r="D47" s="85"/>
      <c r="E47" s="115"/>
      <c r="G47" s="76" t="s">
        <v>142</v>
      </c>
      <c r="H47" s="131" t="s">
        <v>182</v>
      </c>
      <c r="I47" s="131"/>
      <c r="J47" s="76"/>
      <c r="K47" s="123"/>
      <c r="L47" s="116"/>
      <c r="M47" s="124"/>
      <c r="N47" s="78"/>
      <c r="O47" s="125"/>
      <c r="P47" s="76"/>
    </row>
    <row r="48" spans="1:16" s="79" customFormat="1" ht="12" customHeight="1">
      <c r="A48" s="119">
        <v>20</v>
      </c>
      <c r="B48" s="114"/>
      <c r="C48" s="120">
        <v>50</v>
      </c>
      <c r="D48" s="85"/>
      <c r="E48" s="121">
        <f>+A48*C48</f>
        <v>1000</v>
      </c>
      <c r="G48" s="76" t="s">
        <v>143</v>
      </c>
      <c r="H48" s="76" t="s">
        <v>183</v>
      </c>
      <c r="I48" s="76"/>
      <c r="J48" s="76"/>
      <c r="K48" s="129">
        <v>20</v>
      </c>
      <c r="L48" s="116"/>
      <c r="M48" s="124">
        <f>Cubs</f>
        <v>0</v>
      </c>
      <c r="N48" s="78"/>
      <c r="O48" s="112">
        <f>IF(M48="","",K48*M48)</f>
        <v>0</v>
      </c>
      <c r="P48" s="76"/>
    </row>
    <row r="49" spans="1:16" s="79" customFormat="1" ht="12" customHeight="1">
      <c r="A49" s="114"/>
      <c r="B49" s="114"/>
      <c r="C49" s="85"/>
      <c r="D49" s="85"/>
      <c r="E49" s="115"/>
      <c r="G49" s="76"/>
      <c r="H49" s="133" t="s">
        <v>184</v>
      </c>
      <c r="I49" s="133"/>
      <c r="J49" s="76"/>
      <c r="K49" s="127"/>
      <c r="L49" s="116"/>
      <c r="M49" s="128"/>
      <c r="N49" s="78"/>
      <c r="O49" s="118"/>
      <c r="P49" s="76"/>
    </row>
    <row r="50" spans="1:16" s="79" customFormat="1" ht="15" customHeight="1">
      <c r="A50" s="119">
        <v>5</v>
      </c>
      <c r="B50" s="114"/>
      <c r="C50" s="120">
        <v>5</v>
      </c>
      <c r="D50" s="85"/>
      <c r="E50" s="121">
        <f>+A50*C50</f>
        <v>25</v>
      </c>
      <c r="G50" s="76" t="s">
        <v>144</v>
      </c>
      <c r="H50" s="76"/>
      <c r="I50" s="76"/>
      <c r="J50" s="76"/>
      <c r="K50" s="139" t="s">
        <v>185</v>
      </c>
      <c r="L50" s="116"/>
      <c r="M50" s="140" t="s">
        <v>185</v>
      </c>
      <c r="N50" s="78"/>
      <c r="O50" s="123" t="s">
        <v>185</v>
      </c>
      <c r="P50" s="76"/>
    </row>
    <row r="51" spans="1:16" s="79" customFormat="1" ht="15" customHeight="1">
      <c r="A51" s="114"/>
      <c r="B51" s="114"/>
      <c r="C51" s="85"/>
      <c r="D51" s="85"/>
      <c r="E51" s="115"/>
      <c r="G51" s="76"/>
      <c r="H51" s="133"/>
      <c r="I51" s="133"/>
      <c r="J51" s="76"/>
      <c r="K51" s="134"/>
      <c r="L51" s="116"/>
      <c r="M51" s="141"/>
      <c r="N51" s="78"/>
      <c r="O51" s="134"/>
      <c r="P51" s="76"/>
    </row>
    <row r="52" spans="1:16" s="79" customFormat="1" ht="15" customHeight="1">
      <c r="A52" s="119">
        <v>30</v>
      </c>
      <c r="B52" s="114" t="s">
        <v>145</v>
      </c>
      <c r="C52" s="120">
        <v>20</v>
      </c>
      <c r="D52" s="85" t="s">
        <v>146</v>
      </c>
      <c r="E52" s="115">
        <f>+A52*C52</f>
        <v>600</v>
      </c>
      <c r="G52" s="76" t="s">
        <v>147</v>
      </c>
      <c r="H52" s="133" t="s">
        <v>186</v>
      </c>
      <c r="I52" s="133"/>
      <c r="J52" s="76"/>
      <c r="K52" s="139">
        <v>5</v>
      </c>
      <c r="L52" s="116"/>
      <c r="M52" s="140">
        <f>Cubs</f>
        <v>0</v>
      </c>
      <c r="N52" s="78"/>
      <c r="O52" s="112">
        <f>IF(K52="","",K52*M52)</f>
        <v>0</v>
      </c>
      <c r="P52" s="76"/>
    </row>
    <row r="53" spans="1:16" s="79" customFormat="1" ht="15" customHeight="1">
      <c r="A53" s="119">
        <v>1</v>
      </c>
      <c r="B53" s="114" t="s">
        <v>145</v>
      </c>
      <c r="C53" s="120">
        <v>50</v>
      </c>
      <c r="D53" s="85" t="s">
        <v>146</v>
      </c>
      <c r="E53" s="115">
        <f>+A53*C53</f>
        <v>50</v>
      </c>
      <c r="G53" s="76" t="s">
        <v>148</v>
      </c>
      <c r="H53" s="133" t="s">
        <v>149</v>
      </c>
      <c r="I53" s="133"/>
      <c r="J53" s="76"/>
      <c r="K53" s="129">
        <v>5</v>
      </c>
      <c r="L53" s="116"/>
      <c r="M53" s="124">
        <f>Cubs</f>
        <v>0</v>
      </c>
      <c r="N53" s="78"/>
      <c r="O53" s="112">
        <f>IF(K53="","",K53*M53)</f>
        <v>0</v>
      </c>
      <c r="P53" s="76"/>
    </row>
    <row r="54" spans="1:16" s="79" customFormat="1" ht="15" customHeight="1">
      <c r="A54" s="119">
        <v>0.5</v>
      </c>
      <c r="B54" s="114" t="s">
        <v>145</v>
      </c>
      <c r="C54" s="120">
        <v>50</v>
      </c>
      <c r="D54" s="85" t="s">
        <v>146</v>
      </c>
      <c r="E54" s="115">
        <f>+A54*C54</f>
        <v>25</v>
      </c>
      <c r="G54" s="76" t="s">
        <v>39</v>
      </c>
      <c r="H54" s="133" t="s">
        <v>150</v>
      </c>
      <c r="I54" s="133"/>
      <c r="J54" s="76"/>
      <c r="K54" s="129">
        <v>3</v>
      </c>
      <c r="L54" s="116"/>
      <c r="M54" s="124">
        <f>Cubs</f>
        <v>0</v>
      </c>
      <c r="N54" s="78"/>
      <c r="O54" s="112">
        <f>IF(K54="","",K54*M54)</f>
        <v>0</v>
      </c>
      <c r="P54" s="76"/>
    </row>
    <row r="55" spans="1:16" s="79" customFormat="1" ht="12" customHeight="1">
      <c r="A55" s="114"/>
      <c r="B55" s="114"/>
      <c r="C55" s="85"/>
      <c r="D55" s="85"/>
      <c r="E55" s="115"/>
      <c r="G55" s="76"/>
      <c r="H55" s="76"/>
      <c r="I55" s="76"/>
      <c r="J55" s="76"/>
      <c r="K55" s="116"/>
      <c r="L55" s="116"/>
      <c r="M55" s="117"/>
      <c r="N55" s="78"/>
      <c r="O55" s="118"/>
      <c r="P55" s="76"/>
    </row>
    <row r="56" spans="1:16" s="79" customFormat="1" ht="12" customHeight="1" thickBot="1">
      <c r="A56" s="104"/>
      <c r="B56" s="104"/>
      <c r="C56" s="84"/>
      <c r="D56" s="84"/>
      <c r="E56" s="142">
        <f>SUM(E15:E54)</f>
        <v>18565</v>
      </c>
      <c r="F56" s="143"/>
      <c r="G56" s="107" t="s">
        <v>151</v>
      </c>
      <c r="H56" s="107"/>
      <c r="I56" s="107"/>
      <c r="J56" s="107"/>
      <c r="K56" s="106"/>
      <c r="L56" s="106"/>
      <c r="M56" s="144"/>
      <c r="N56" s="77"/>
      <c r="O56" s="112">
        <f>SUM(O15:O54)</f>
        <v>250</v>
      </c>
      <c r="P56" s="76"/>
    </row>
    <row r="57" spans="1:16" s="79" customFormat="1" ht="12" customHeight="1">
      <c r="A57" s="114"/>
      <c r="B57" s="114"/>
      <c r="C57" s="85"/>
      <c r="D57" s="85"/>
      <c r="E57" s="115"/>
      <c r="G57" s="76"/>
      <c r="H57" s="76"/>
      <c r="I57" s="76"/>
      <c r="J57" s="76"/>
      <c r="K57" s="116"/>
      <c r="L57" s="116"/>
      <c r="M57" s="117"/>
      <c r="N57" s="78"/>
      <c r="O57" s="130"/>
      <c r="P57" s="76"/>
    </row>
    <row r="58" spans="1:16" s="79" customFormat="1" ht="12" customHeight="1">
      <c r="A58" s="114"/>
      <c r="B58" s="114"/>
      <c r="C58" s="85"/>
      <c r="D58" s="85"/>
      <c r="E58" s="115"/>
      <c r="G58" s="107" t="s">
        <v>152</v>
      </c>
      <c r="H58" s="76"/>
      <c r="I58" s="76"/>
      <c r="J58" s="76"/>
      <c r="K58" s="123"/>
      <c r="L58" s="116"/>
      <c r="M58" s="124"/>
      <c r="N58" s="78"/>
      <c r="O58" s="125"/>
      <c r="P58" s="76"/>
    </row>
    <row r="59" spans="1:16" s="79" customFormat="1" ht="12" customHeight="1">
      <c r="A59" s="119">
        <f>4*10</f>
        <v>40</v>
      </c>
      <c r="B59" s="114"/>
      <c r="C59" s="120">
        <v>50</v>
      </c>
      <c r="D59" s="85"/>
      <c r="E59" s="121">
        <f>+A59*C59</f>
        <v>2000</v>
      </c>
      <c r="G59" s="76" t="s">
        <v>153</v>
      </c>
      <c r="H59" s="76"/>
      <c r="I59" s="76"/>
      <c r="J59" s="76"/>
      <c r="K59" s="129">
        <v>128</v>
      </c>
      <c r="L59" s="116"/>
      <c r="M59" s="140">
        <f>Cubs</f>
        <v>0</v>
      </c>
      <c r="N59" s="78"/>
      <c r="O59" s="112" t="str">
        <f>IF(K59*M59&gt;0,K59*M59,"")</f>
        <v/>
      </c>
      <c r="P59" s="76"/>
    </row>
    <row r="60" spans="1:16" s="79" customFormat="1" ht="12" customHeight="1">
      <c r="A60" s="119">
        <v>500</v>
      </c>
      <c r="B60" s="114"/>
      <c r="C60" s="120">
        <v>1</v>
      </c>
      <c r="D60" s="85"/>
      <c r="E60" s="121">
        <f>+A60*C60</f>
        <v>500</v>
      </c>
      <c r="G60" s="76" t="s">
        <v>154</v>
      </c>
      <c r="H60" s="76"/>
      <c r="I60" s="76"/>
      <c r="J60" s="76"/>
      <c r="K60" s="128"/>
      <c r="L60" s="116"/>
      <c r="M60" s="128"/>
      <c r="N60" s="78"/>
      <c r="O60" s="112"/>
      <c r="P60" s="76"/>
    </row>
    <row r="61" spans="1:16" s="79" customFormat="1" ht="12" customHeight="1" thickBot="1">
      <c r="A61" s="178" t="s">
        <v>187</v>
      </c>
      <c r="B61" s="114"/>
      <c r="C61" s="109"/>
      <c r="D61" s="85"/>
      <c r="E61" s="115" t="s">
        <v>188</v>
      </c>
      <c r="G61" s="76" t="s">
        <v>189</v>
      </c>
      <c r="H61" s="76"/>
      <c r="I61" s="76"/>
      <c r="J61" s="76"/>
      <c r="K61" s="129">
        <v>15</v>
      </c>
      <c r="L61" s="116"/>
      <c r="M61" s="140">
        <f>Cubs</f>
        <v>0</v>
      </c>
      <c r="N61" s="78"/>
      <c r="O61" s="112" t="str">
        <f>IF(K61*M61&gt;0,K61*M61,"")</f>
        <v/>
      </c>
      <c r="P61" s="76"/>
    </row>
    <row r="62" spans="1:16" s="79" customFormat="1" ht="12" customHeight="1" thickBot="1">
      <c r="A62" s="114"/>
      <c r="B62" s="114"/>
      <c r="C62" s="85"/>
      <c r="D62" s="85"/>
      <c r="E62" s="145">
        <f>+E59+E60</f>
        <v>2500</v>
      </c>
      <c r="G62" s="107" t="s">
        <v>155</v>
      </c>
      <c r="H62" s="76"/>
      <c r="I62" s="76"/>
      <c r="J62" s="76"/>
      <c r="K62" s="122"/>
      <c r="L62" s="116"/>
      <c r="M62" s="117"/>
      <c r="N62" s="78"/>
      <c r="O62" s="112">
        <f>SUM(O59:O61)</f>
        <v>0</v>
      </c>
      <c r="P62" s="76"/>
    </row>
    <row r="63" spans="1:16" s="79" customFormat="1" ht="12" customHeight="1">
      <c r="A63" s="114"/>
      <c r="B63" s="114"/>
      <c r="C63" s="85"/>
      <c r="D63" s="85"/>
      <c r="E63" s="85"/>
      <c r="G63" s="76"/>
      <c r="H63" s="76"/>
      <c r="I63" s="76"/>
      <c r="J63" s="76"/>
      <c r="K63" s="123"/>
      <c r="L63" s="116"/>
      <c r="M63" s="146"/>
      <c r="N63" s="78"/>
      <c r="O63" s="147"/>
      <c r="P63" s="76"/>
    </row>
    <row r="64" spans="1:16" s="79" customFormat="1" ht="12" customHeight="1" thickBot="1">
      <c r="A64" s="89"/>
      <c r="B64" s="89"/>
      <c r="C64" s="90"/>
      <c r="D64" s="90"/>
      <c r="E64" s="142">
        <f>+E56-E62</f>
        <v>16065</v>
      </c>
      <c r="F64" s="92"/>
      <c r="G64" s="93" t="s">
        <v>156</v>
      </c>
      <c r="H64" s="94"/>
      <c r="I64" s="94"/>
      <c r="J64" s="94" t="s">
        <v>157</v>
      </c>
      <c r="K64" s="148">
        <f>O56</f>
        <v>250</v>
      </c>
      <c r="L64" s="149" t="s">
        <v>158</v>
      </c>
      <c r="M64" s="148">
        <f>O62</f>
        <v>0</v>
      </c>
      <c r="N64" s="150"/>
      <c r="O64" s="151">
        <f>SUM(K64-M64)</f>
        <v>250</v>
      </c>
      <c r="P64" s="76"/>
    </row>
    <row r="65" spans="1:16" s="79" customFormat="1" ht="12" customHeight="1" thickTop="1">
      <c r="A65" s="114"/>
      <c r="B65" s="114"/>
      <c r="C65" s="85"/>
      <c r="D65" s="85"/>
      <c r="E65" s="115"/>
      <c r="G65" s="107"/>
      <c r="H65" s="76"/>
      <c r="I65" s="76"/>
      <c r="J65" s="76"/>
      <c r="K65" s="116"/>
      <c r="L65" s="116"/>
      <c r="M65" s="78"/>
      <c r="N65" s="78"/>
      <c r="O65" s="130"/>
      <c r="P65" s="76"/>
    </row>
    <row r="66" spans="1:16" ht="18" customHeight="1">
      <c r="A66" s="152">
        <f>+E64/0.35</f>
        <v>45900</v>
      </c>
      <c r="B66" s="153" t="s">
        <v>145</v>
      </c>
      <c r="C66" s="154">
        <v>0.35</v>
      </c>
      <c r="D66" s="155" t="s">
        <v>146</v>
      </c>
      <c r="E66" s="152">
        <f>+E64</f>
        <v>16065</v>
      </c>
      <c r="G66" s="156" t="s">
        <v>190</v>
      </c>
      <c r="H66" s="65"/>
      <c r="I66" s="65"/>
      <c r="J66" s="65"/>
      <c r="K66" s="157" t="e">
        <f>O64/M66</f>
        <v>#DIV/0!</v>
      </c>
      <c r="L66" s="130"/>
      <c r="M66" s="158"/>
      <c r="N66" s="66"/>
      <c r="O66" s="157" t="e">
        <f>PRODUCT(K66,M66)</f>
        <v>#DIV/0!</v>
      </c>
      <c r="P66" s="65"/>
    </row>
    <row r="67" spans="1:16" s="79" customFormat="1" ht="12" customHeight="1">
      <c r="A67" s="159" t="s">
        <v>159</v>
      </c>
      <c r="B67" s="85"/>
      <c r="C67" s="160" t="s">
        <v>160</v>
      </c>
      <c r="D67" s="85"/>
      <c r="E67" s="68" t="s">
        <v>161</v>
      </c>
      <c r="G67" s="161" t="s">
        <v>162</v>
      </c>
      <c r="H67" s="76"/>
      <c r="I67" s="76"/>
      <c r="J67" s="76"/>
      <c r="K67" s="162" t="s">
        <v>161</v>
      </c>
      <c r="L67" s="163" t="s">
        <v>163</v>
      </c>
      <c r="M67" s="162" t="s">
        <v>160</v>
      </c>
      <c r="N67" s="162" t="s">
        <v>146</v>
      </c>
      <c r="O67" s="164" t="s">
        <v>191</v>
      </c>
      <c r="P67" s="76"/>
    </row>
    <row r="68" spans="1:16" s="79" customFormat="1" ht="12" customHeight="1">
      <c r="A68" s="189" t="s">
        <v>164</v>
      </c>
      <c r="B68" s="189"/>
      <c r="C68" s="189"/>
      <c r="D68" s="189"/>
      <c r="E68" s="189"/>
      <c r="G68" s="76"/>
      <c r="H68" s="76"/>
      <c r="I68" s="76"/>
      <c r="J68" s="76"/>
      <c r="K68" s="78"/>
      <c r="L68" s="78"/>
      <c r="M68" s="78"/>
      <c r="N68" s="78"/>
      <c r="O68" s="165"/>
      <c r="P68" s="76"/>
    </row>
    <row r="69" spans="1:16" s="79" customFormat="1" ht="12" customHeight="1" thickBot="1">
      <c r="A69" s="166"/>
      <c r="B69" s="85"/>
      <c r="C69" s="74"/>
      <c r="D69" s="85"/>
      <c r="E69" s="74"/>
      <c r="G69" s="76"/>
      <c r="H69" s="76"/>
      <c r="I69" s="76"/>
      <c r="J69" s="76"/>
      <c r="K69" s="78"/>
      <c r="L69" s="78"/>
      <c r="M69" s="78"/>
      <c r="N69" s="78"/>
      <c r="O69" s="165"/>
      <c r="P69" s="76"/>
    </row>
    <row r="70" spans="1:16" s="79" customFormat="1" ht="12" customHeight="1" thickBot="1">
      <c r="A70" s="121">
        <f>A66</f>
        <v>45900</v>
      </c>
      <c r="B70" s="115" t="s">
        <v>163</v>
      </c>
      <c r="C70" s="167" t="s">
        <v>165</v>
      </c>
      <c r="D70" s="85" t="s">
        <v>146</v>
      </c>
      <c r="E70" s="168">
        <v>921.42</v>
      </c>
      <c r="G70" s="107" t="s">
        <v>192</v>
      </c>
      <c r="H70" s="76"/>
      <c r="I70" s="76"/>
      <c r="J70" s="76"/>
      <c r="K70" s="112" t="e">
        <f>K66</f>
        <v>#DIV/0!</v>
      </c>
      <c r="L70" s="130" t="s">
        <v>163</v>
      </c>
      <c r="M70" s="113">
        <f>Cubs</f>
        <v>0</v>
      </c>
      <c r="N70" s="78" t="s">
        <v>146</v>
      </c>
      <c r="O70" s="169" t="e">
        <f>K70/M70</f>
        <v>#DIV/0!</v>
      </c>
      <c r="P70" s="76"/>
    </row>
    <row r="71" spans="1:16" s="79" customFormat="1" ht="12" customHeight="1">
      <c r="A71" s="115"/>
      <c r="B71" s="115"/>
      <c r="C71" s="85"/>
      <c r="D71" s="85"/>
      <c r="E71" s="115"/>
      <c r="G71" s="107"/>
      <c r="H71" s="76"/>
      <c r="I71" s="76"/>
      <c r="J71" s="76"/>
      <c r="K71" s="170" t="s">
        <v>191</v>
      </c>
      <c r="L71" s="163" t="s">
        <v>163</v>
      </c>
      <c r="M71" s="171" t="s">
        <v>193</v>
      </c>
      <c r="N71" s="162" t="s">
        <v>146</v>
      </c>
      <c r="O71" s="190" t="s">
        <v>194</v>
      </c>
      <c r="P71" s="76"/>
    </row>
    <row r="72" spans="1:16" s="79" customFormat="1" ht="12" customHeight="1">
      <c r="A72" s="115"/>
      <c r="B72" s="115"/>
      <c r="C72" s="85"/>
      <c r="D72" s="85"/>
      <c r="E72" s="115"/>
      <c r="G72" s="107"/>
      <c r="H72" s="76"/>
      <c r="I72" s="76"/>
      <c r="J72" s="76"/>
      <c r="K72" s="170"/>
      <c r="L72" s="163"/>
      <c r="M72" s="171"/>
      <c r="N72" s="162"/>
      <c r="O72" s="191"/>
      <c r="P72" s="76"/>
    </row>
    <row r="73" spans="1:16" s="79" customFormat="1" ht="12" customHeight="1" thickBot="1">
      <c r="A73" s="89"/>
      <c r="B73" s="89"/>
      <c r="C73" s="90"/>
      <c r="D73" s="90"/>
      <c r="E73" s="91"/>
      <c r="F73" s="92"/>
      <c r="G73" s="93"/>
      <c r="H73" s="94"/>
      <c r="I73" s="94"/>
      <c r="J73" s="94"/>
      <c r="K73" s="95"/>
      <c r="L73" s="95"/>
      <c r="M73" s="96"/>
      <c r="N73" s="96"/>
      <c r="O73" s="97"/>
      <c r="P73" s="76"/>
    </row>
    <row r="74" spans="1:16" s="79" customFormat="1" ht="12" customHeight="1" thickTop="1">
      <c r="A74" s="172"/>
      <c r="B74" s="172"/>
      <c r="C74" s="136"/>
      <c r="D74" s="136"/>
      <c r="E74" s="173"/>
      <c r="G74" s="143"/>
      <c r="K74" s="172"/>
      <c r="L74" s="172"/>
      <c r="M74" s="136"/>
      <c r="N74" s="136"/>
      <c r="O74" s="173"/>
      <c r="P74" s="76"/>
    </row>
    <row r="75" spans="1:16" s="79" customFormat="1" ht="51" customHeight="1">
      <c r="A75" s="192" t="s">
        <v>195</v>
      </c>
      <c r="B75" s="192"/>
      <c r="C75" s="192"/>
      <c r="D75" s="192"/>
      <c r="E75" s="192"/>
      <c r="F75" s="192"/>
      <c r="G75" s="192"/>
      <c r="H75" s="192"/>
      <c r="I75" s="192"/>
      <c r="J75" s="192"/>
      <c r="K75" s="192"/>
      <c r="L75" s="192"/>
      <c r="M75" s="192"/>
      <c r="N75" s="192"/>
      <c r="O75" s="192"/>
      <c r="P75" s="76"/>
    </row>
    <row r="76" spans="1:16" ht="12.75" customHeight="1">
      <c r="A76" s="193" t="s">
        <v>196</v>
      </c>
      <c r="B76" s="194"/>
      <c r="C76" s="194"/>
      <c r="D76" s="194"/>
      <c r="E76" s="194"/>
      <c r="F76" s="194"/>
      <c r="G76" s="194"/>
      <c r="H76" s="194"/>
      <c r="I76" s="194"/>
      <c r="J76" s="194"/>
      <c r="K76" s="194"/>
      <c r="L76" s="194"/>
      <c r="M76" s="194"/>
      <c r="N76" s="194"/>
      <c r="O76" s="195"/>
    </row>
    <row r="77" spans="1:16">
      <c r="A77" s="196"/>
      <c r="B77" s="192"/>
      <c r="C77" s="192"/>
      <c r="D77" s="192"/>
      <c r="E77" s="192"/>
      <c r="F77" s="192"/>
      <c r="G77" s="192"/>
      <c r="H77" s="192"/>
      <c r="I77" s="192"/>
      <c r="J77" s="192"/>
      <c r="K77" s="192"/>
      <c r="L77" s="192"/>
      <c r="M77" s="192"/>
      <c r="N77" s="192"/>
      <c r="O77" s="197"/>
    </row>
    <row r="78" spans="1:16">
      <c r="A78" s="198"/>
      <c r="B78" s="199"/>
      <c r="C78" s="199"/>
      <c r="D78" s="199"/>
      <c r="E78" s="199"/>
      <c r="F78" s="199"/>
      <c r="G78" s="199"/>
      <c r="H78" s="199"/>
      <c r="I78" s="199"/>
      <c r="J78" s="199"/>
      <c r="K78" s="199"/>
      <c r="L78" s="199"/>
      <c r="M78" s="199"/>
      <c r="N78" s="199"/>
      <c r="O78" s="200"/>
    </row>
    <row r="80" spans="1:16">
      <c r="K80" s="179"/>
    </row>
  </sheetData>
  <mergeCells count="27">
    <mergeCell ref="G1:I1"/>
    <mergeCell ref="H2:I2"/>
    <mergeCell ref="H3:I3"/>
    <mergeCell ref="H4:I4"/>
    <mergeCell ref="H5:I5"/>
    <mergeCell ref="H6:I6"/>
    <mergeCell ref="H7:I7"/>
    <mergeCell ref="H8:I8"/>
    <mergeCell ref="H10:I10"/>
    <mergeCell ref="H29:I29"/>
    <mergeCell ref="H30:I30"/>
    <mergeCell ref="H31:I31"/>
    <mergeCell ref="H32:I32"/>
    <mergeCell ref="H34:I34"/>
    <mergeCell ref="H35:I35"/>
    <mergeCell ref="H36:I36"/>
    <mergeCell ref="H37:I37"/>
    <mergeCell ref="H38:I38"/>
    <mergeCell ref="A68:E68"/>
    <mergeCell ref="O71:O72"/>
    <mergeCell ref="A75:O75"/>
    <mergeCell ref="A76:O78"/>
    <mergeCell ref="H41:I41"/>
    <mergeCell ref="H42:I42"/>
    <mergeCell ref="H43:I43"/>
    <mergeCell ref="H44:I44"/>
    <mergeCell ref="H45:I4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opLeftCell="A10" workbookViewId="0">
      <selection activeCell="C12" sqref="C12"/>
    </sheetView>
  </sheetViews>
  <sheetFormatPr defaultRowHeight="12.75"/>
  <cols>
    <col min="1" max="1" width="47.5703125" customWidth="1"/>
    <col min="2" max="2" width="12.85546875" bestFit="1" customWidth="1"/>
    <col min="3" max="3" width="12.42578125" customWidth="1"/>
  </cols>
  <sheetData>
    <row r="1" spans="1:9" ht="15.75">
      <c r="A1" s="4" t="s">
        <v>2</v>
      </c>
      <c r="B1" s="2"/>
      <c r="C1" s="5"/>
      <c r="D1" s="23"/>
      <c r="E1" s="24"/>
      <c r="F1" s="24"/>
      <c r="G1" s="24"/>
      <c r="H1" s="24"/>
    </row>
    <row r="2" spans="1:9" ht="15.75">
      <c r="A2" s="4"/>
      <c r="B2" s="2"/>
      <c r="C2" s="5"/>
      <c r="D2" s="6"/>
    </row>
    <row r="3" spans="1:9" ht="15.75">
      <c r="A3" s="2" t="s">
        <v>42</v>
      </c>
      <c r="B3" s="2"/>
      <c r="C3" s="27"/>
      <c r="D3" s="6"/>
    </row>
    <row r="4" spans="1:9" ht="15.75">
      <c r="A4" s="2" t="s">
        <v>5</v>
      </c>
      <c r="B4" s="2"/>
      <c r="C4" s="26">
        <v>0.33</v>
      </c>
      <c r="D4" s="9"/>
      <c r="E4" s="47"/>
      <c r="F4" s="47"/>
      <c r="G4" s="47"/>
      <c r="H4" s="48"/>
    </row>
    <row r="5" spans="1:9" ht="16.5" thickBot="1">
      <c r="A5" s="2" t="s">
        <v>7</v>
      </c>
      <c r="B5" s="2"/>
      <c r="C5" s="27">
        <f>C3/C4</f>
        <v>0</v>
      </c>
      <c r="D5" s="6"/>
      <c r="E5" s="11"/>
      <c r="F5" s="32"/>
    </row>
    <row r="6" spans="1:9" ht="16.5" thickBot="1">
      <c r="A6" s="2" t="s">
        <v>43</v>
      </c>
      <c r="B6" s="2"/>
      <c r="C6" s="58"/>
      <c r="D6" s="6"/>
      <c r="E6" s="11"/>
      <c r="F6" s="32"/>
    </row>
    <row r="7" spans="1:9" ht="15.75">
      <c r="A7" s="29" t="s">
        <v>44</v>
      </c>
      <c r="B7" s="18"/>
      <c r="C7" s="57" t="e">
        <f>C3/C6</f>
        <v>#DIV/0!</v>
      </c>
      <c r="D7" s="6"/>
      <c r="E7" s="11"/>
      <c r="F7" s="32"/>
    </row>
    <row r="8" spans="1:9" s="13" customFormat="1" ht="15.75">
      <c r="A8" s="11"/>
      <c r="B8" s="11"/>
      <c r="C8" s="28"/>
      <c r="D8" s="17"/>
      <c r="E8" s="11"/>
      <c r="F8" s="32"/>
      <c r="G8"/>
      <c r="H8"/>
      <c r="I8"/>
    </row>
    <row r="9" spans="1:9" s="13" customFormat="1" ht="15.75">
      <c r="A9" s="20" t="s">
        <v>53</v>
      </c>
      <c r="B9" s="11"/>
      <c r="C9" s="28"/>
      <c r="D9" s="17"/>
      <c r="E9" s="11"/>
      <c r="F9" s="32"/>
      <c r="G9"/>
      <c r="H9"/>
      <c r="I9"/>
    </row>
    <row r="10" spans="1:9" ht="15.75">
      <c r="A10" s="30" t="s">
        <v>4</v>
      </c>
      <c r="B10" s="14"/>
      <c r="C10" s="59" t="e">
        <f>C5/C6</f>
        <v>#DIV/0!</v>
      </c>
      <c r="D10" s="6"/>
      <c r="E10" s="11"/>
      <c r="F10" s="32"/>
    </row>
    <row r="11" spans="1:9" ht="16.5" thickBot="1">
      <c r="A11" s="2" t="s">
        <v>6</v>
      </c>
      <c r="B11" s="2"/>
      <c r="C11" s="25">
        <v>22</v>
      </c>
      <c r="D11" s="6"/>
      <c r="E11" s="11"/>
      <c r="F11" s="32"/>
    </row>
    <row r="12" spans="1:9" ht="16.5" thickBot="1">
      <c r="A12" s="2" t="s">
        <v>8</v>
      </c>
      <c r="B12" s="2"/>
      <c r="C12" s="60" t="e">
        <f>C10/C11</f>
        <v>#DIV/0!</v>
      </c>
      <c r="D12" s="6"/>
      <c r="E12" s="11"/>
      <c r="F12" s="32"/>
    </row>
    <row r="13" spans="1:9" ht="15">
      <c r="E13" s="11"/>
      <c r="F13" s="32"/>
    </row>
    <row r="14" spans="1:9" ht="15">
      <c r="A14" s="2"/>
      <c r="B14" s="2"/>
      <c r="C14" s="5"/>
      <c r="E14" s="11"/>
      <c r="F14" s="32"/>
    </row>
    <row r="15" spans="1:9" s="49" customFormat="1" ht="151.5" customHeight="1">
      <c r="A15" s="50" t="s">
        <v>103</v>
      </c>
    </row>
    <row r="16" spans="1:9" ht="15.75">
      <c r="A16" s="2"/>
      <c r="B16" s="33"/>
      <c r="C16" s="12"/>
      <c r="D16" s="17"/>
    </row>
    <row r="17" spans="1:4" ht="15">
      <c r="A17" s="2"/>
      <c r="B17" s="17"/>
      <c r="C17" s="12"/>
      <c r="D17" s="17"/>
    </row>
    <row r="18" spans="1:4" ht="15">
      <c r="A18" s="2"/>
      <c r="B18" s="17"/>
      <c r="C18" s="12"/>
      <c r="D18" s="17"/>
    </row>
    <row r="19" spans="1:4" ht="15.75">
      <c r="A19" s="2"/>
      <c r="B19" s="31"/>
      <c r="C19" s="12"/>
      <c r="D19" s="17"/>
    </row>
    <row r="20" spans="1:4" ht="15">
      <c r="A20" s="2"/>
      <c r="B20" s="17"/>
      <c r="C20" s="12"/>
      <c r="D20" s="17"/>
    </row>
    <row r="21" spans="1:4" ht="15">
      <c r="A21" s="2"/>
      <c r="B21" s="11"/>
      <c r="C21" s="19"/>
      <c r="D21" s="17"/>
    </row>
    <row r="22" spans="1:4" ht="15.75">
      <c r="A22" s="2"/>
      <c r="B22" s="34"/>
      <c r="C22" s="12"/>
      <c r="D22" s="17"/>
    </row>
    <row r="23" spans="1:4" ht="15">
      <c r="A23" s="2"/>
      <c r="B23" s="17"/>
      <c r="C23" s="12"/>
      <c r="D23" s="17"/>
    </row>
    <row r="24" spans="1:4" ht="15">
      <c r="A24" s="2"/>
      <c r="B24" s="11"/>
      <c r="C24" s="19"/>
      <c r="D24" s="17"/>
    </row>
    <row r="25" spans="1:4" ht="15.75">
      <c r="A25" s="10"/>
      <c r="B25" s="31"/>
      <c r="C25" s="12"/>
      <c r="D25" s="17"/>
    </row>
    <row r="26" spans="1:4" ht="15">
      <c r="A26" s="2"/>
      <c r="B26" s="6"/>
      <c r="C26" s="12"/>
      <c r="D26" s="17"/>
    </row>
    <row r="28" spans="1:4" ht="69" customHeight="1"/>
  </sheetData>
  <phoneticPr fontId="7" type="noConversion"/>
  <pageMargins left="0.75" right="0.75" top="1" bottom="1" header="0.5" footer="0.5"/>
  <pageSetup orientation="portrait" r:id="rId1"/>
  <headerFooter alignWithMargins="0">
    <oddHeader>&amp;LW. D. Boyce Council&amp;CPopcorn Sale&amp;RBoy Scouts of America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abSelected="1" zoomScale="80" zoomScaleNormal="80" workbookViewId="0">
      <selection activeCell="G5" sqref="G5:I10"/>
    </sheetView>
  </sheetViews>
  <sheetFormatPr defaultRowHeight="12.75"/>
  <cols>
    <col min="1" max="1" width="15.5703125" bestFit="1" customWidth="1"/>
    <col min="2" max="2" width="24.85546875" customWidth="1"/>
    <col min="3" max="3" width="130" customWidth="1"/>
    <col min="4" max="4" width="28.7109375" bestFit="1" customWidth="1"/>
    <col min="8" max="8" width="9.5703125" bestFit="1" customWidth="1"/>
    <col min="9" max="9" width="11.28515625" bestFit="1" customWidth="1"/>
  </cols>
  <sheetData>
    <row r="1" spans="1:9" ht="18.75">
      <c r="A1" s="210" t="s">
        <v>76</v>
      </c>
      <c r="B1" s="210"/>
      <c r="C1" s="210"/>
      <c r="D1" s="210"/>
    </row>
    <row r="2" spans="1:9" ht="15">
      <c r="A2" s="211" t="s">
        <v>77</v>
      </c>
      <c r="B2" s="211"/>
      <c r="C2" s="211"/>
      <c r="D2" s="211"/>
    </row>
    <row r="3" spans="1:9" ht="15">
      <c r="A3" s="211" t="s">
        <v>78</v>
      </c>
      <c r="B3" s="211"/>
      <c r="C3" s="211"/>
      <c r="D3" s="211"/>
    </row>
    <row r="4" spans="1:9" ht="30">
      <c r="A4" s="51" t="s">
        <v>79</v>
      </c>
      <c r="B4" s="51" t="s">
        <v>80</v>
      </c>
      <c r="C4" s="52" t="s">
        <v>54</v>
      </c>
      <c r="D4" s="51" t="s">
        <v>81</v>
      </c>
    </row>
    <row r="5" spans="1:9" ht="75">
      <c r="A5" s="53">
        <v>350</v>
      </c>
      <c r="B5" s="53">
        <v>115</v>
      </c>
      <c r="C5" s="54" t="s">
        <v>219</v>
      </c>
      <c r="D5" s="55" t="s">
        <v>225</v>
      </c>
      <c r="H5" s="213"/>
      <c r="I5" s="213"/>
    </row>
    <row r="6" spans="1:9" ht="88.5" customHeight="1">
      <c r="A6" s="53">
        <v>650</v>
      </c>
      <c r="B6" s="53">
        <v>215</v>
      </c>
      <c r="C6" s="54" t="s">
        <v>224</v>
      </c>
      <c r="D6" s="55" t="s">
        <v>226</v>
      </c>
      <c r="H6" s="213"/>
      <c r="I6" s="213"/>
    </row>
    <row r="7" spans="1:9" ht="120">
      <c r="A7" s="53">
        <v>1000</v>
      </c>
      <c r="B7" s="53">
        <v>330</v>
      </c>
      <c r="C7" s="54" t="s">
        <v>220</v>
      </c>
      <c r="D7" s="55" t="s">
        <v>227</v>
      </c>
      <c r="H7" s="213"/>
      <c r="I7" s="213"/>
    </row>
    <row r="8" spans="1:9" s="35" customFormat="1" ht="120">
      <c r="A8" s="53">
        <v>2000</v>
      </c>
      <c r="B8" s="53">
        <v>660</v>
      </c>
      <c r="C8" s="54" t="s">
        <v>221</v>
      </c>
      <c r="D8" s="55" t="s">
        <v>228</v>
      </c>
      <c r="H8" s="213"/>
      <c r="I8" s="213"/>
    </row>
    <row r="9" spans="1:9" ht="120">
      <c r="A9" s="53">
        <v>3000</v>
      </c>
      <c r="B9" s="53">
        <v>990</v>
      </c>
      <c r="C9" s="54" t="s">
        <v>222</v>
      </c>
      <c r="D9" s="55" t="s">
        <v>229</v>
      </c>
      <c r="H9" s="213"/>
      <c r="I9" s="213"/>
    </row>
    <row r="10" spans="1:9" ht="102.75">
      <c r="A10" s="56">
        <v>4000</v>
      </c>
      <c r="B10" s="56">
        <v>1320</v>
      </c>
      <c r="C10" s="36" t="s">
        <v>223</v>
      </c>
      <c r="D10" s="55" t="s">
        <v>230</v>
      </c>
      <c r="H10" s="213"/>
      <c r="I10" s="213"/>
    </row>
    <row r="11" spans="1:9" ht="15">
      <c r="A11" s="212" t="s">
        <v>82</v>
      </c>
      <c r="B11" s="212"/>
      <c r="C11" s="212"/>
      <c r="D11" s="212"/>
    </row>
  </sheetData>
  <mergeCells count="4">
    <mergeCell ref="A1:D1"/>
    <mergeCell ref="A2:D2"/>
    <mergeCell ref="A3:D3"/>
    <mergeCell ref="A11:D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Introduction</vt:lpstr>
      <vt:lpstr>Pack Leadership Inventory</vt:lpstr>
      <vt:lpstr>Brainstorm</vt:lpstr>
      <vt:lpstr>Calendar</vt:lpstr>
      <vt:lpstr>Budget</vt:lpstr>
      <vt:lpstr>Popcorn Goal</vt:lpstr>
      <vt:lpstr>Sample Pack Incentive Template</vt:lpstr>
      <vt:lpstr>Budget!Adults</vt:lpstr>
      <vt:lpstr>Budget!Cubs</vt:lpstr>
      <vt:lpstr>Brainstorm!Print_Area</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Koonce</dc:creator>
  <cp:lastModifiedBy>MH</cp:lastModifiedBy>
  <cp:lastPrinted>2015-04-14T20:02:33Z</cp:lastPrinted>
  <dcterms:created xsi:type="dcterms:W3CDTF">2004-01-18T16:32:20Z</dcterms:created>
  <dcterms:modified xsi:type="dcterms:W3CDTF">2023-04-09T22:04:23Z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ategories">
    <vt:lpwstr>Leaders</vt:lpwstr>
  </property>
  <property fmtid="{D5CDD505-2E9C-101B-9397-08002B2CF9AE}" pid="3" name="Assigned To">
    <vt:lpwstr>opad</vt:lpwstr>
  </property>
  <property fmtid="{D5CDD505-2E9C-101B-9397-08002B2CF9AE}" pid="4" name="Approval Level">
    <vt:lpwstr>050915r</vt:lpwstr>
  </property>
</Properties>
</file>