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MH\Dropbox\District Commissioner\Annual Planning\2023-2024 Annual Planning\"/>
    </mc:Choice>
  </mc:AlternateContent>
  <xr:revisionPtr revIDLastSave="0" documentId="13_ncr:1_{0BA3B49E-163B-467E-8E23-C2947990F966}" xr6:coauthVersionLast="47" xr6:coauthVersionMax="47" xr10:uidLastSave="{00000000-0000-0000-0000-000000000000}"/>
  <bookViews>
    <workbookView xWindow="19095" yWindow="0" windowWidth="19410" windowHeight="20985" activeTab="7" xr2:uid="{00000000-000D-0000-FFFF-FFFF00000000}"/>
  </bookViews>
  <sheets>
    <sheet name="Instructions" sheetId="2" r:id="rId1"/>
    <sheet name="Brainstorming" sheetId="3" r:id="rId2"/>
    <sheet name="Calendar" sheetId="4" r:id="rId3"/>
    <sheet name="Leader Info." sheetId="14" r:id="rId4"/>
    <sheet name="Budget" sheetId="15" r:id="rId5"/>
    <sheet name="Evaulation" sheetId="13" r:id="rId6"/>
    <sheet name="Communication Plan" sheetId="12" r:id="rId7"/>
    <sheet name="Wrap Up" sheetId="7"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61" i="15" l="1"/>
  <c r="O52" i="15"/>
  <c r="E52" i="15"/>
  <c r="O51" i="15"/>
  <c r="O53" i="15" s="1"/>
  <c r="M55" i="15" s="1"/>
  <c r="M51" i="15"/>
  <c r="A51" i="15"/>
  <c r="E51" i="15" s="1"/>
  <c r="E53" i="15" s="1"/>
  <c r="M46" i="15"/>
  <c r="O46" i="15" s="1"/>
  <c r="E46" i="15"/>
  <c r="O45" i="15"/>
  <c r="M45" i="15"/>
  <c r="E45" i="15"/>
  <c r="O44" i="15"/>
  <c r="M44" i="15"/>
  <c r="E44" i="15"/>
  <c r="E42" i="15"/>
  <c r="M41" i="15"/>
  <c r="O41" i="15" s="1"/>
  <c r="E41" i="15"/>
  <c r="O38" i="15"/>
  <c r="M38" i="15"/>
  <c r="O37" i="15"/>
  <c r="M37" i="15"/>
  <c r="M36" i="15"/>
  <c r="O36" i="15" s="1"/>
  <c r="M35" i="15"/>
  <c r="O35" i="15" s="1"/>
  <c r="E35" i="15"/>
  <c r="O32" i="15"/>
  <c r="E32" i="15"/>
  <c r="E31" i="15"/>
  <c r="O30" i="15"/>
  <c r="M30" i="15"/>
  <c r="E30" i="15"/>
  <c r="O29" i="15"/>
  <c r="E29" i="15"/>
  <c r="O27" i="15"/>
  <c r="M27" i="15"/>
  <c r="E27" i="15"/>
  <c r="M25" i="15"/>
  <c r="O25" i="15" s="1"/>
  <c r="E25" i="15"/>
  <c r="M23" i="15"/>
  <c r="O23" i="15" s="1"/>
  <c r="E23" i="15"/>
  <c r="M19" i="15"/>
  <c r="O19" i="15" s="1"/>
  <c r="E19" i="15"/>
  <c r="E17" i="15"/>
  <c r="O16" i="15"/>
  <c r="M16" i="15"/>
  <c r="M15" i="15"/>
  <c r="O15" i="15" s="1"/>
  <c r="E15" i="15"/>
  <c r="E48" i="15" s="1"/>
  <c r="E55" i="15" s="1"/>
  <c r="C6" i="13"/>
  <c r="C3" i="13"/>
  <c r="C7" i="13"/>
  <c r="C5" i="13"/>
  <c r="C10" i="13"/>
  <c r="C12" i="13"/>
  <c r="O48" i="15" l="1"/>
  <c r="K55" i="15" s="1"/>
  <c r="O55" i="15" s="1"/>
  <c r="K57" i="15" s="1"/>
  <c r="E57" i="15"/>
  <c r="A57" i="15"/>
  <c r="A61" i="15" s="1"/>
  <c r="K61" i="15" l="1"/>
  <c r="O61" i="15" s="1"/>
  <c r="O57" i="15"/>
</calcChain>
</file>

<file path=xl/sharedStrings.xml><?xml version="1.0" encoding="utf-8"?>
<sst xmlns="http://schemas.openxmlformats.org/spreadsheetml/2006/main" count="367" uniqueCount="248">
  <si>
    <t>August</t>
  </si>
  <si>
    <t>Service Projects</t>
  </si>
  <si>
    <t>Recruiting Activities</t>
  </si>
  <si>
    <t>Scouting for Food</t>
  </si>
  <si>
    <t>Spring recruiting activity</t>
  </si>
  <si>
    <t xml:space="preserve">Handicap Awareness activity </t>
  </si>
  <si>
    <t>January</t>
  </si>
  <si>
    <t>March</t>
  </si>
  <si>
    <t>April</t>
  </si>
  <si>
    <t>May</t>
  </si>
  <si>
    <t>June</t>
  </si>
  <si>
    <t>July</t>
  </si>
  <si>
    <t>September</t>
  </si>
  <si>
    <t>October</t>
  </si>
  <si>
    <t>November</t>
  </si>
  <si>
    <t>December</t>
  </si>
  <si>
    <t>February</t>
  </si>
  <si>
    <t>Cost</t>
  </si>
  <si>
    <t>Total</t>
  </si>
  <si>
    <t>Income Needed</t>
  </si>
  <si>
    <t>Scout Sunday or Scout Sabbath</t>
  </si>
  <si>
    <t>Council / District Activities</t>
  </si>
  <si>
    <t>Indoor rock climbing</t>
  </si>
  <si>
    <t>Environmental Good Turn Day</t>
  </si>
  <si>
    <t>Wood Badge (Advanced Training for all Scouting Leaders)</t>
  </si>
  <si>
    <t>Emergency Preparedness</t>
  </si>
  <si>
    <t>Weekend Events</t>
  </si>
  <si>
    <t>Day Events</t>
  </si>
  <si>
    <t>First Aid Weekend</t>
  </si>
  <si>
    <t>Camping Specific Weekend</t>
  </si>
  <si>
    <t>Hiking Weekend</t>
  </si>
  <si>
    <t>High Adventure</t>
  </si>
  <si>
    <t>Philmont Scout Ranch</t>
  </si>
  <si>
    <t>Florida Sea Base</t>
  </si>
  <si>
    <t xml:space="preserve">Northern Tier </t>
  </si>
  <si>
    <t>Cycling Weekend</t>
  </si>
  <si>
    <t>Canoeing Weekend</t>
  </si>
  <si>
    <t>Fishing Weekend</t>
  </si>
  <si>
    <t>Orienteering Weekend</t>
  </si>
  <si>
    <t>Pioneering Weekend</t>
  </si>
  <si>
    <t>Wilderness Survival</t>
  </si>
  <si>
    <t>Canoe Trip</t>
  </si>
  <si>
    <t>Cold weather camping trip</t>
  </si>
  <si>
    <t>Backpacking</t>
  </si>
  <si>
    <t>Volunteer at a food shelter</t>
  </si>
  <si>
    <t>Charter partner service project</t>
  </si>
  <si>
    <t>Camp service day or weekend</t>
  </si>
  <si>
    <t xml:space="preserve">Leave No Trace </t>
  </si>
  <si>
    <t>Ski or Tobagan Weekend</t>
  </si>
  <si>
    <t>Geocaching Weekend</t>
  </si>
  <si>
    <t>reflect your units needs.  Remember that planning is just the</t>
  </si>
  <si>
    <t xml:space="preserve">beginning.  </t>
  </si>
  <si>
    <t>Special bring a friend activity</t>
  </si>
  <si>
    <t>Number of Youth</t>
  </si>
  <si>
    <t>Crew Activity:</t>
  </si>
  <si>
    <t>Elections (Sept. or Oct.)</t>
  </si>
  <si>
    <t>Hold Officer's Seminar (Sept. or Oct.)</t>
  </si>
  <si>
    <t>Host Recruitment Open House</t>
  </si>
  <si>
    <t>Open House Follow-Up</t>
  </si>
  <si>
    <t>Key elements</t>
  </si>
  <si>
    <t>-Use youth leadership when planning the calendar and budget whenever possible</t>
  </si>
  <si>
    <t>-Develop and publish your annual calendar (then share it with your families)</t>
  </si>
  <si>
    <t>-Ask all crew members to take part in choosing activities</t>
  </si>
  <si>
    <t>-Use this tool to make your annual budget to meet all of your Venturing needs for the year</t>
  </si>
  <si>
    <t>-Plan fun and meaningful events that meet the needs of your crew</t>
  </si>
  <si>
    <t>-Use the budget and sales goal so that Venturing is not a financial drain on your leaders or families</t>
  </si>
  <si>
    <t xml:space="preserve">Crew Meetings </t>
  </si>
  <si>
    <t>Activity Coordinator:</t>
  </si>
  <si>
    <t>Phone:</t>
  </si>
  <si>
    <t>Email:</t>
  </si>
  <si>
    <t>Display at festival</t>
  </si>
  <si>
    <t>Display at county fair</t>
  </si>
  <si>
    <t>Display at a community event</t>
  </si>
  <si>
    <t>Participate in Parade</t>
  </si>
  <si>
    <t>Welcome to the Crew Program Planning tools.  It is our sincere hope that this proves to be a helpful process to provide you with the best experience Venturing can offer.  It has been successful with other units around the council and now we want to share the process with you.</t>
  </si>
  <si>
    <t>Program Planning Steps</t>
  </si>
  <si>
    <r>
      <rPr>
        <b/>
        <sz val="12"/>
        <rFont val="Arial"/>
        <family val="2"/>
      </rPr>
      <t>Step 1.  Brainstorming</t>
    </r>
    <r>
      <rPr>
        <sz val="12"/>
        <rFont val="Arial"/>
      </rPr>
      <t xml:space="preserve"> - Use this worksheet to select a mix of activities that best represents what the youth want to do in Venturing.  A balanced program should include elements from all the categories so that your members can have the richest experience possible.  Please feel free to encourage your group to expand on this list, it is just a good place to start. Make sure to include results from Activity Interest Surveys.</t>
    </r>
  </si>
  <si>
    <r>
      <rPr>
        <b/>
        <sz val="12"/>
        <rFont val="Arial"/>
        <family val="2"/>
      </rPr>
      <t>Step 2. Calendar</t>
    </r>
    <r>
      <rPr>
        <sz val="12"/>
        <rFont val="Arial"/>
      </rPr>
      <t xml:space="preserve"> - After you have selected the top activities that your youth want to do in the upcoming year, fill in the calendar.</t>
    </r>
  </si>
  <si>
    <r>
      <rPr>
        <b/>
        <sz val="12"/>
        <rFont val="Arial"/>
        <family val="2"/>
      </rPr>
      <t>Step 3. Budget</t>
    </r>
    <r>
      <rPr>
        <sz val="12"/>
        <rFont val="Arial"/>
      </rPr>
      <t xml:space="preserve"> - Simply plug in some basic information about your unit and your popcorn sale and you will have a plan to meet your unit's financial needs.  </t>
    </r>
  </si>
  <si>
    <r>
      <rPr>
        <b/>
        <sz val="12"/>
        <rFont val="Arial"/>
        <family val="2"/>
      </rPr>
      <t>Step 6. Evaluate</t>
    </r>
    <r>
      <rPr>
        <sz val="12"/>
        <rFont val="Arial"/>
      </rPr>
      <t xml:space="preserve"> - Each year we hope to evaluate the planning process and your activities to make sure that it is meeting the needs of our youth and leaders.  Look at the most successful activities and look for new opportunities as your community and your leaders change.  Please share any information you find helpful with the district or council so we can share your experience with other units to help them grow their program.</t>
    </r>
  </si>
  <si>
    <t>-Participate in the Popcorn Sale and spend the rest of the year having fun</t>
  </si>
  <si>
    <t>Phone #:</t>
  </si>
  <si>
    <t>Meeting Day:</t>
  </si>
  <si>
    <t>Meeting Time:</t>
  </si>
  <si>
    <t>Normal Meeting Place:</t>
  </si>
  <si>
    <t>Crew President:</t>
  </si>
  <si>
    <t>Associate Advisor:</t>
  </si>
  <si>
    <t>Communication plan for families</t>
  </si>
  <si>
    <t>If you prefer, use a program like Google Calendar in order to make it easy for your scouting families to view upcoming events.</t>
  </si>
  <si>
    <t>Hold Parent orientation in order to get all parents on the same page as well as answer any questions that they may have.</t>
  </si>
  <si>
    <t>How To Fund Your Program</t>
  </si>
  <si>
    <t xml:space="preserve">Popcorn Sale Commission </t>
  </si>
  <si>
    <t>Unit Popcorn Sale Goal</t>
  </si>
  <si>
    <t>Average Popcorn Container Cost</t>
  </si>
  <si>
    <r>
      <rPr>
        <b/>
        <sz val="12"/>
        <rFont val="Arial"/>
        <family val="2"/>
      </rPr>
      <t>Step 5. Communicate the Plan</t>
    </r>
    <r>
      <rPr>
        <sz val="12"/>
        <rFont val="Arial"/>
      </rPr>
      <t xml:space="preserve"> - It is critical that you share your plan with all of your families.  Ask for help, often people are willing to take on small tasks to help with their son or daughter's development.  After they have had some fun and success they will be more likely to take on larger roles in the crew.  </t>
    </r>
  </si>
  <si>
    <t>Cost of Program Per Youth</t>
  </si>
  <si>
    <t>Popcorn Needed to Cover Year of Venturing</t>
  </si>
  <si>
    <t>Per Youth Popcorn Sale Goal</t>
  </si>
  <si>
    <t>Container Sale Goal Per Youth</t>
  </si>
  <si>
    <t>By participating in the crew annual popcorn sale, youth can earn a full year of fun, adventure and a trip to summer camp or high adventure camp in your case.  The annual popcorn sale is intended to be our one-time fundraiser.  We choose not to repeatedly ask parents to fund the program or have the youth participate in multiple fundraisers.  Your support as parents is vital to the success of our annual popcorn sale effort.</t>
  </si>
  <si>
    <t xml:space="preserve">It is critical that you share your plan with your youth and their parents.  Ask for help, often people are willing to take on small tasks to help with their son's development.  After they have had some fun and success they will be more likely to take on larger roles in the crew.  It is also the best way to keep youth interested in the program so they can get the most out of the program's values. </t>
  </si>
  <si>
    <t>Discuss the importance of each youth in the Crew Popcorn Sale.</t>
  </si>
  <si>
    <t>Gear up for a great year of Venturing fun!!</t>
  </si>
  <si>
    <t>Advisor:</t>
  </si>
  <si>
    <t>Estimated Cost</t>
  </si>
  <si>
    <t>Summer Camp</t>
  </si>
  <si>
    <t>Fall Camporee</t>
  </si>
  <si>
    <t>Winter Camporee or Klondike</t>
  </si>
  <si>
    <t>Spring Camporee</t>
  </si>
  <si>
    <t xml:space="preserve">Scouter's Supplemental Leadership Development Day </t>
  </si>
  <si>
    <t>$</t>
  </si>
  <si>
    <t>**Please refer to the Program Planning Calendar for your district specific activities</t>
  </si>
  <si>
    <t>Community Events</t>
  </si>
  <si>
    <t>Free</t>
  </si>
  <si>
    <t>Climbing/Cope Weekend</t>
  </si>
  <si>
    <t>ScoutSweep</t>
  </si>
  <si>
    <t>High Adventure Trip</t>
  </si>
  <si>
    <t>Summer Camp (June, July, or August)</t>
  </si>
  <si>
    <t>Ski Trip</t>
  </si>
  <si>
    <t>KODIAK</t>
  </si>
  <si>
    <t>Awards Ceremony</t>
  </si>
  <si>
    <t>Hold a Crew open house</t>
  </si>
  <si>
    <t>Friends of Scouting Presentation (during Awards Ceremony)</t>
  </si>
  <si>
    <t>Please feel free to change any of the costs to better</t>
  </si>
  <si>
    <t>Next steps</t>
  </si>
  <si>
    <t>-Send calendar and budget to all families</t>
  </si>
  <si>
    <t>-Use calendar at joining events</t>
  </si>
  <si>
    <t>-Please send a copy to your Unit Serving Executive and/or Unit Commissioner</t>
  </si>
  <si>
    <r>
      <t>Accounting Budget</t>
    </r>
    <r>
      <rPr>
        <sz val="16"/>
        <rFont val="Arial"/>
        <family val="2"/>
      </rPr>
      <t xml:space="preserve"> - This is a simple tool you can use to track your actual budget as you spend throughout the year to keep track of what you spend on each line item and how much you spent each month.  </t>
    </r>
  </si>
  <si>
    <r>
      <t xml:space="preserve">STOP!   </t>
    </r>
    <r>
      <rPr>
        <b/>
        <sz val="14"/>
        <rFont val="Arial"/>
        <family val="2"/>
      </rPr>
      <t xml:space="preserve">You are now done with your program planning process, but we still have a couple of other notes and tools to help you run your Crew.  </t>
    </r>
  </si>
  <si>
    <t>-Use the following sheet at Crew Leadership Meetings to help your Crew run smoother</t>
  </si>
  <si>
    <t>Please feel free to contact the W. D. Boyce Council office at 309-673-6136 or toll free at 800-369-5069 if there are suggestions on how to make this process more helpful to you or other Crews.</t>
  </si>
  <si>
    <t xml:space="preserve">   to serve your kids.   Then use a personal approact to recruit and train them to provide the best outcome. </t>
  </si>
  <si>
    <t>*Please conduct the Leadership Inventory in Spring or Summer so you have time to recruit the best leaders</t>
  </si>
  <si>
    <t>Scouting for Food Chairman:______________________________________________</t>
  </si>
  <si>
    <t>Awards: ________________________________________________________</t>
  </si>
  <si>
    <t>Crew Activity Chairman: ___________________________________________________</t>
  </si>
  <si>
    <t>Crew Popcorn Chairman: ___________________________________________________</t>
  </si>
  <si>
    <t>Crew Advancement Chairman: _______________________________________________</t>
  </si>
  <si>
    <t>Crew Trainer: ____________________________________________________________</t>
  </si>
  <si>
    <t>Summer Camp: _________________________________________________________</t>
  </si>
  <si>
    <t>Crew Outdoor Chairman: ___________________________________________________</t>
  </si>
  <si>
    <t>Crew Secretary: __________________________________________________________</t>
  </si>
  <si>
    <t>Crew Treasurer: __________________________________________________________</t>
  </si>
  <si>
    <t>Crew Committee Chairman: _________________________________________________</t>
  </si>
  <si>
    <t>Vice President:</t>
  </si>
  <si>
    <t>President:</t>
  </si>
  <si>
    <t>Associate Advisor: ___________________________________________________</t>
  </si>
  <si>
    <t>Crew Advisor: _____________________________________________________________</t>
  </si>
  <si>
    <t>Crew Leadership Inventory</t>
  </si>
  <si>
    <r>
      <t xml:space="preserve">Step 4. Planned Activities </t>
    </r>
    <r>
      <rPr>
        <sz val="12"/>
        <rFont val="Arial"/>
        <family val="2"/>
      </rPr>
      <t>-</t>
    </r>
    <r>
      <rPr>
        <b/>
        <sz val="12"/>
        <rFont val="Arial"/>
        <family val="2"/>
      </rPr>
      <t xml:space="preserve"> </t>
    </r>
    <r>
      <rPr>
        <sz val="12"/>
        <rFont val="Arial"/>
        <family val="2"/>
      </rPr>
      <t>This is your guarantee that families will not have to pay for planned activities during the Program Year.</t>
    </r>
  </si>
  <si>
    <t>Crew Activity: District Fall Camporee</t>
  </si>
  <si>
    <t>Crew Activity: District Klondike Derby</t>
  </si>
  <si>
    <t>Crew Activity: ISR Whiteout/ Chili Cook-off</t>
  </si>
  <si>
    <t>Crew Activity: (April or May) District Spring Camporee</t>
  </si>
  <si>
    <t xml:space="preserve">        COMPLETED SAMPLE</t>
  </si>
  <si>
    <t>TROOP/VENTURING OPERATING BUDGET</t>
  </si>
  <si>
    <t>Date budget completed:</t>
  </si>
  <si>
    <t>UNIT DETAIL</t>
  </si>
  <si>
    <t>Pack No.:</t>
  </si>
  <si>
    <t>Scoutmaster/Crew Advisor:</t>
  </si>
  <si>
    <t>Troop/Crew No.:</t>
  </si>
  <si>
    <t>Assistant Scoutmaster(s)/crew advisors:</t>
  </si>
  <si>
    <t>District:</t>
  </si>
  <si>
    <t>Susquehanna</t>
  </si>
  <si>
    <t>Committee chairperson:</t>
  </si>
  <si>
    <t>Treasurer:</t>
  </si>
  <si>
    <t>Projected No. of Cub Scouts:</t>
  </si>
  <si>
    <t>Popcorn chairperson:</t>
  </si>
  <si>
    <t>Projected No. of Scouts:</t>
  </si>
  <si>
    <t>Projected No. of registered adults:</t>
  </si>
  <si>
    <t>Sample Pack Budget</t>
  </si>
  <si>
    <t>Budget</t>
  </si>
  <si>
    <t>Annual</t>
  </si>
  <si>
    <t>No. of</t>
  </si>
  <si>
    <t>Cost Per</t>
  </si>
  <si>
    <t>Scouts/</t>
  </si>
  <si>
    <t>Unit</t>
  </si>
  <si>
    <t>Cub Scouts/</t>
  </si>
  <si>
    <t>Scout/Unit</t>
  </si>
  <si>
    <t>Adults</t>
  </si>
  <si>
    <t>PROGRAM EXPENSES</t>
  </si>
  <si>
    <t>Person</t>
  </si>
  <si>
    <t>Registration Fees</t>
  </si>
  <si>
    <t>Unit Charter Fee</t>
  </si>
  <si>
    <t>Scout Life</t>
  </si>
  <si>
    <t>Advancement</t>
  </si>
  <si>
    <t>Ideally, 100% of youth included</t>
  </si>
  <si>
    <t>Recognition</t>
  </si>
  <si>
    <t>Handbooks/Neckerchiefs</t>
  </si>
  <si>
    <t>One for each youth</t>
  </si>
  <si>
    <t>Scout Leaders</t>
  </si>
  <si>
    <t>Thank-yous, veteran awards, etc.</t>
  </si>
  <si>
    <t>Special Events</t>
  </si>
  <si>
    <t>Court of Honor</t>
  </si>
  <si>
    <t>2 per year</t>
  </si>
  <si>
    <t>Special Activities</t>
  </si>
  <si>
    <t>Spring</t>
  </si>
  <si>
    <t>Summer</t>
  </si>
  <si>
    <t>Fall</t>
  </si>
  <si>
    <t>Winter</t>
  </si>
  <si>
    <t>Program Materials</t>
  </si>
  <si>
    <t>Ceremony supplies, camping items,</t>
  </si>
  <si>
    <t xml:space="preserve"> </t>
  </si>
  <si>
    <t>Website fee, etc.</t>
  </si>
  <si>
    <t>Leader Basic Training</t>
  </si>
  <si>
    <t>x</t>
  </si>
  <si>
    <t>=</t>
  </si>
  <si>
    <t>Full Uniforms</t>
  </si>
  <si>
    <t>Every Scout in full uniform</t>
  </si>
  <si>
    <t>Reserve Fund</t>
  </si>
  <si>
    <t>Registration scholarships</t>
  </si>
  <si>
    <t>Other Expenses</t>
  </si>
  <si>
    <t>Contingency funds</t>
  </si>
  <si>
    <t>A) TOTAL UNIT BUDGETED PROGRAM EXPENSES</t>
  </si>
  <si>
    <t>INCOME</t>
  </si>
  <si>
    <t>Annual Dues</t>
  </si>
  <si>
    <t>Surplus From Prior Year</t>
  </si>
  <si>
    <t>B) INCOME SUBTOTAL</t>
  </si>
  <si>
    <t>C) TOTAL FUNDRAISING NEED (A minus B)</t>
  </si>
  <si>
    <t>A</t>
  </si>
  <si>
    <t>B</t>
  </si>
  <si>
    <r>
      <t>POPCORN SALE BUDGET</t>
    </r>
    <r>
      <rPr>
        <sz val="10"/>
        <rFont val="Times New Roman"/>
        <family val="1"/>
      </rPr>
      <t xml:space="preserve">  (Should equal C above)</t>
    </r>
  </si>
  <si>
    <t>Gross Sales</t>
  </si>
  <si>
    <t>Commission</t>
  </si>
  <si>
    <t>Need</t>
  </si>
  <si>
    <t>(Check with your local council for commission percentage and bonuses.)</t>
  </si>
  <si>
    <t xml:space="preserve"> / </t>
  </si>
  <si>
    <t>Troop Goal</t>
  </si>
  <si>
    <t>(+/- 35% includes qualifying for all bonus dollars)</t>
  </si>
  <si>
    <t>50 Cub Scouts</t>
  </si>
  <si>
    <t>POPCORN SALES GOAL PER SCOUT</t>
  </si>
  <si>
    <t>No. of Scouts</t>
  </si>
  <si>
    <t>Scout Goal</t>
  </si>
  <si>
    <t xml:space="preserve">2022-2023 Crew Calendar </t>
  </si>
  <si>
    <t>REQUIRED FOR RECHARTER</t>
  </si>
  <si>
    <t>(can be MC or NM‐ New</t>
  </si>
  <si>
    <t>Member Coordinator)</t>
  </si>
  <si>
    <t>1 – CR – Chartered Org Rep</t>
  </si>
  <si>
    <t>1 – CC – Committee Chair</t>
  </si>
  <si>
    <t>1 – NL – Venturing Crew Advisor</t>
  </si>
  <si>
    <t>2 – MC‐ Committee Members</t>
  </si>
  <si>
    <t xml:space="preserve"> Free</t>
  </si>
  <si>
    <t>Total youth @ $128 ea.</t>
  </si>
  <si>
    <t>Adults @ $45</t>
  </si>
  <si>
    <t>Yearly flat fee @ $100</t>
  </si>
  <si>
    <t>Total subscriptions @ $1 ea.</t>
  </si>
  <si>
    <t>Camping (15/mo @ 3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</si>
</sst>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44" formatCode="_(&quot;$&quot;* #,##0.00_);_(&quot;$&quot;* \(#,##0.00\);_(&quot;$&quot;* &quot;-&quot;??_);_(@_)"/>
    <numFmt numFmtId="164" formatCode="&quot;$&quot;#,##0.00"/>
    <numFmt numFmtId="165" formatCode="_(&quot;$&quot;* #,##0_);_(&quot;$&quot;* \(#,##0\);_(&quot;$&quot;* &quot;-&quot;??_);_(@_)"/>
    <numFmt numFmtId="166" formatCode="mmmm\ dd"/>
    <numFmt numFmtId="167" formatCode="0.0%"/>
  </numFmts>
  <fonts count="41">
    <font>
      <sz val="10"/>
      <name val="Arial"/>
    </font>
    <font>
      <sz val="10"/>
      <name val="Arial"/>
    </font>
    <font>
      <b/>
      <u/>
      <sz val="12"/>
      <name val="Arial"/>
      <family val="2"/>
    </font>
    <font>
      <sz val="12"/>
      <name val="Arial"/>
      <family val="2"/>
    </font>
    <font>
      <b/>
      <sz val="12"/>
      <name val="Arial"/>
      <family val="2"/>
    </font>
    <font>
      <i/>
      <sz val="12"/>
      <name val="Arial"/>
      <family val="2"/>
    </font>
    <font>
      <sz val="12"/>
      <name val="Arial"/>
    </font>
    <font>
      <sz val="16"/>
      <name val="Arial"/>
      <family val="2"/>
    </font>
    <font>
      <sz val="8"/>
      <name val="Arial"/>
      <family val="2"/>
    </font>
    <font>
      <sz val="11"/>
      <name val="Arial"/>
      <family val="2"/>
    </font>
    <font>
      <b/>
      <sz val="11"/>
      <name val="Arial"/>
      <family val="2"/>
    </font>
    <font>
      <b/>
      <u/>
      <sz val="11"/>
      <name val="Arial"/>
      <family val="2"/>
    </font>
    <font>
      <sz val="7"/>
      <name val="Arial"/>
      <family val="2"/>
    </font>
    <font>
      <i/>
      <sz val="11"/>
      <name val="Arial"/>
      <family val="2"/>
    </font>
    <font>
      <sz val="11"/>
      <name val="Arial"/>
    </font>
    <font>
      <sz val="8"/>
      <name val="Arial"/>
    </font>
    <font>
      <sz val="10"/>
      <name val="Arial"/>
      <family val="2"/>
    </font>
    <font>
      <sz val="10"/>
      <name val="Arial"/>
    </font>
    <font>
      <u/>
      <sz val="10"/>
      <color indexed="12"/>
      <name val="Arial"/>
      <family val="2"/>
    </font>
    <font>
      <u val="singleAccounting"/>
      <sz val="12"/>
      <name val="Arial"/>
      <family val="2"/>
    </font>
    <font>
      <u val="singleAccounting"/>
      <sz val="10"/>
      <color indexed="12"/>
      <name val="Arial"/>
      <family val="2"/>
    </font>
    <font>
      <b/>
      <u val="singleAccounting"/>
      <sz val="12"/>
      <name val="Arial"/>
      <family val="2"/>
    </font>
    <font>
      <b/>
      <sz val="8"/>
      <name val="Arial"/>
      <family val="2"/>
    </font>
    <font>
      <b/>
      <sz val="12"/>
      <color indexed="9"/>
      <name val="Arial"/>
      <family val="2"/>
    </font>
    <font>
      <b/>
      <sz val="20"/>
      <name val="Arial"/>
      <family val="2"/>
    </font>
    <font>
      <b/>
      <u/>
      <sz val="16"/>
      <name val="Arial"/>
      <family val="2"/>
    </font>
    <font>
      <i/>
      <sz val="14"/>
      <name val="Arial"/>
      <family val="2"/>
    </font>
    <font>
      <b/>
      <sz val="16"/>
      <name val="Arial"/>
      <family val="2"/>
    </font>
    <font>
      <b/>
      <sz val="14"/>
      <name val="Arial"/>
      <family val="2"/>
    </font>
    <font>
      <b/>
      <sz val="11"/>
      <name val="Byington"/>
    </font>
    <font>
      <i/>
      <sz val="9"/>
      <name val="Arial"/>
      <family val="2"/>
    </font>
    <font>
      <sz val="12"/>
      <name val="Times New Roman"/>
      <family val="1"/>
    </font>
    <font>
      <b/>
      <sz val="12"/>
      <name val="Times New Roman"/>
      <family val="1"/>
    </font>
    <font>
      <b/>
      <sz val="14"/>
      <name val="Times New Roman"/>
      <family val="1"/>
    </font>
    <font>
      <b/>
      <sz val="10"/>
      <name val="Times New Roman"/>
      <family val="1"/>
    </font>
    <font>
      <sz val="10"/>
      <name val="Times New Roman"/>
      <family val="1"/>
    </font>
    <font>
      <b/>
      <sz val="8"/>
      <name val="Times New Roman"/>
      <family val="1"/>
    </font>
    <font>
      <i/>
      <sz val="10"/>
      <name val="Times New Roman"/>
      <family val="1"/>
    </font>
    <font>
      <u/>
      <sz val="10"/>
      <name val="Times New Roman"/>
      <family val="1"/>
    </font>
    <font>
      <b/>
      <sz val="9"/>
      <name val="Times New Roman"/>
      <family val="1"/>
    </font>
    <font>
      <sz val="8"/>
      <name val="Times New Roman"/>
      <family val="1"/>
    </font>
  </fonts>
  <fills count="12">
    <fill>
      <patternFill patternType="none"/>
    </fill>
    <fill>
      <patternFill patternType="gray125"/>
    </fill>
    <fill>
      <patternFill patternType="solid">
        <fgColor indexed="17"/>
        <bgColor indexed="64"/>
      </patternFill>
    </fill>
    <fill>
      <patternFill patternType="solid">
        <fgColor indexed="53"/>
        <bgColor indexed="64"/>
      </patternFill>
    </fill>
    <fill>
      <patternFill patternType="solid">
        <fgColor indexed="13"/>
        <bgColor indexed="64"/>
      </patternFill>
    </fill>
    <fill>
      <patternFill patternType="solid">
        <fgColor indexed="9"/>
        <bgColor indexed="64"/>
      </patternFill>
    </fill>
    <fill>
      <patternFill patternType="solid">
        <fgColor indexed="30"/>
        <bgColor indexed="64"/>
      </patternFill>
    </fill>
    <fill>
      <patternFill patternType="solid">
        <fgColor indexed="43"/>
        <bgColor indexed="64"/>
      </patternFill>
    </fill>
    <fill>
      <patternFill patternType="solid">
        <fgColor rgb="FFFFFF00"/>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ck">
        <color indexed="64"/>
      </top>
      <bottom/>
      <diagonal/>
    </border>
    <border>
      <left/>
      <right/>
      <top/>
      <bottom style="thick">
        <color indexed="64"/>
      </bottom>
      <diagonal/>
    </border>
    <border>
      <left/>
      <right/>
      <top style="thin">
        <color indexed="64"/>
      </top>
      <bottom/>
      <diagonal/>
    </border>
    <border>
      <left/>
      <right/>
      <top style="medium">
        <color indexed="64"/>
      </top>
      <bottom style="medium">
        <color indexed="64"/>
      </bottom>
      <diagonal/>
    </border>
    <border>
      <left/>
      <right/>
      <top style="medium">
        <color indexed="64"/>
      </top>
      <bottom/>
      <diagonal/>
    </border>
  </borders>
  <cellStyleXfs count="10">
    <xf numFmtId="0" fontId="0" fillId="0" borderId="0"/>
    <xf numFmtId="44" fontId="1" fillId="0" borderId="0" applyFont="0" applyFill="0" applyBorder="0" applyAlignment="0" applyProtection="0"/>
    <xf numFmtId="44" fontId="17"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8" fillId="0" borderId="0" applyNumberFormat="0" applyFill="0" applyBorder="0" applyAlignment="0" applyProtection="0">
      <alignment vertical="top"/>
      <protection locked="0"/>
    </xf>
    <xf numFmtId="0" fontId="16" fillId="0" borderId="0"/>
    <xf numFmtId="9" fontId="17"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cellStyleXfs>
  <cellXfs count="223">
    <xf numFmtId="0" fontId="0" fillId="0" borderId="0" xfId="0"/>
    <xf numFmtId="0" fontId="2" fillId="0" borderId="0" xfId="0" applyFont="1"/>
    <xf numFmtId="0" fontId="3" fillId="0" borderId="0" xfId="0" applyFont="1"/>
    <xf numFmtId="0" fontId="3" fillId="0" borderId="0" xfId="0" applyFont="1" applyAlignment="1">
      <alignment horizontal="left"/>
    </xf>
    <xf numFmtId="0" fontId="6" fillId="0" borderId="0" xfId="0" applyFont="1" applyAlignment="1">
      <alignment wrapText="1"/>
    </xf>
    <xf numFmtId="0" fontId="6" fillId="0" borderId="0" xfId="0" applyFont="1"/>
    <xf numFmtId="0" fontId="7" fillId="0" borderId="0" xfId="0" applyFont="1"/>
    <xf numFmtId="0" fontId="9" fillId="0" borderId="0" xfId="0" applyFont="1" applyAlignment="1">
      <alignment horizontal="center"/>
    </xf>
    <xf numFmtId="0" fontId="9" fillId="0" borderId="0" xfId="0" applyFont="1"/>
    <xf numFmtId="0" fontId="10" fillId="0" borderId="0" xfId="0" applyFont="1" applyAlignment="1">
      <alignment horizontal="left"/>
    </xf>
    <xf numFmtId="0" fontId="9" fillId="0" borderId="0" xfId="0" applyFont="1" applyAlignment="1">
      <alignment horizontal="left"/>
    </xf>
    <xf numFmtId="0" fontId="11" fillId="0" borderId="0" xfId="0" applyFont="1" applyAlignment="1">
      <alignment horizontal="left"/>
    </xf>
    <xf numFmtId="0" fontId="9" fillId="0" borderId="0" xfId="0" quotePrefix="1" applyFont="1" applyAlignment="1">
      <alignment horizontal="center"/>
    </xf>
    <xf numFmtId="0" fontId="12" fillId="0" borderId="0" xfId="0" applyFont="1"/>
    <xf numFmtId="0" fontId="13" fillId="0" borderId="0" xfId="0" applyFont="1"/>
    <xf numFmtId="0" fontId="9" fillId="0" borderId="0" xfId="0" applyFont="1" applyAlignment="1">
      <alignment vertical="top"/>
    </xf>
    <xf numFmtId="16" fontId="9" fillId="0" borderId="0" xfId="0" quotePrefix="1" applyNumberFormat="1" applyFont="1" applyAlignment="1">
      <alignment horizontal="center"/>
    </xf>
    <xf numFmtId="0" fontId="14" fillId="0" borderId="0" xfId="0" applyFont="1"/>
    <xf numFmtId="0" fontId="4" fillId="0" borderId="0" xfId="0" applyFont="1" applyAlignment="1">
      <alignment horizontal="center"/>
    </xf>
    <xf numFmtId="0" fontId="4" fillId="0" borderId="0" xfId="0" applyFont="1" applyAlignment="1">
      <alignment wrapText="1"/>
    </xf>
    <xf numFmtId="0" fontId="3" fillId="0" borderId="0" xfId="0" quotePrefix="1" applyFont="1" applyAlignment="1">
      <alignment wrapText="1"/>
    </xf>
    <xf numFmtId="0" fontId="6" fillId="0" borderId="0" xfId="0" quotePrefix="1" applyFont="1" applyAlignment="1">
      <alignment wrapText="1"/>
    </xf>
    <xf numFmtId="0" fontId="3" fillId="0" borderId="0" xfId="0" applyFont="1" applyAlignment="1">
      <alignment wrapText="1"/>
    </xf>
    <xf numFmtId="0" fontId="16" fillId="0" borderId="0" xfId="6"/>
    <xf numFmtId="0" fontId="23" fillId="2" borderId="0" xfId="4" applyNumberFormat="1" applyFont="1" applyFill="1"/>
    <xf numFmtId="0" fontId="23" fillId="3" borderId="0" xfId="4" applyNumberFormat="1" applyFont="1" applyFill="1"/>
    <xf numFmtId="0" fontId="24" fillId="4" borderId="0" xfId="6" applyFont="1" applyFill="1"/>
    <xf numFmtId="0" fontId="16" fillId="0" borderId="0" xfId="6" applyAlignment="1">
      <alignment wrapText="1"/>
    </xf>
    <xf numFmtId="0" fontId="3" fillId="0" borderId="0" xfId="6" applyFont="1"/>
    <xf numFmtId="0" fontId="4" fillId="0" borderId="0" xfId="6" applyFont="1"/>
    <xf numFmtId="44" fontId="3" fillId="0" borderId="0" xfId="4" applyFont="1"/>
    <xf numFmtId="1" fontId="3" fillId="0" borderId="0" xfId="6" applyNumberFormat="1" applyFont="1"/>
    <xf numFmtId="44" fontId="4" fillId="0" borderId="0" xfId="4" applyFont="1"/>
    <xf numFmtId="1" fontId="8" fillId="0" borderId="0" xfId="6" applyNumberFormat="1" applyFont="1"/>
    <xf numFmtId="0" fontId="9" fillId="0" borderId="0" xfId="6" applyFont="1"/>
    <xf numFmtId="44" fontId="8" fillId="0" borderId="0" xfId="4" applyFont="1"/>
    <xf numFmtId="44" fontId="3" fillId="0" borderId="0" xfId="4" applyFont="1" applyFill="1"/>
    <xf numFmtId="1" fontId="3" fillId="5" borderId="0" xfId="6" applyNumberFormat="1" applyFont="1" applyFill="1"/>
    <xf numFmtId="0" fontId="16" fillId="5" borderId="0" xfId="6" applyFill="1"/>
    <xf numFmtId="165" fontId="4" fillId="0" borderId="0" xfId="4" applyNumberFormat="1" applyFont="1"/>
    <xf numFmtId="9" fontId="23" fillId="6" borderId="0" xfId="9" applyFont="1" applyFill="1"/>
    <xf numFmtId="37" fontId="4" fillId="0" borderId="0" xfId="4" applyNumberFormat="1" applyFont="1"/>
    <xf numFmtId="0" fontId="23" fillId="2" borderId="0" xfId="6" applyFont="1" applyFill="1"/>
    <xf numFmtId="0" fontId="3" fillId="2" borderId="0" xfId="6" applyFont="1" applyFill="1"/>
    <xf numFmtId="44" fontId="4" fillId="0" borderId="0" xfId="4" applyFont="1" applyFill="1"/>
    <xf numFmtId="0" fontId="23" fillId="3" borderId="0" xfId="6" applyFont="1" applyFill="1"/>
    <xf numFmtId="0" fontId="3" fillId="3" borderId="0" xfId="6" applyFont="1" applyFill="1"/>
    <xf numFmtId="0" fontId="8" fillId="0" borderId="0" xfId="6" applyFont="1"/>
    <xf numFmtId="44" fontId="23" fillId="0" borderId="0" xfId="4" applyFont="1" applyFill="1"/>
    <xf numFmtId="44" fontId="8" fillId="0" borderId="0" xfId="4" applyFont="1" applyFill="1"/>
    <xf numFmtId="164" fontId="23" fillId="0" borderId="0" xfId="6" applyNumberFormat="1" applyFont="1"/>
    <xf numFmtId="7" fontId="23" fillId="0" borderId="0" xfId="4" applyNumberFormat="1" applyFont="1" applyFill="1"/>
    <xf numFmtId="0" fontId="10" fillId="0" borderId="2" xfId="6" applyFont="1" applyBorder="1"/>
    <xf numFmtId="0" fontId="9" fillId="0" borderId="2" xfId="0" applyFont="1" applyBorder="1"/>
    <xf numFmtId="0" fontId="10" fillId="0" borderId="3" xfId="6" applyFont="1" applyBorder="1" applyAlignment="1">
      <alignment horizontal="left"/>
    </xf>
    <xf numFmtId="0" fontId="16" fillId="0" borderId="2" xfId="6" applyBorder="1"/>
    <xf numFmtId="0" fontId="10" fillId="0" borderId="3" xfId="6" applyFont="1" applyBorder="1"/>
    <xf numFmtId="0" fontId="16" fillId="0" borderId="4" xfId="6" applyBorder="1"/>
    <xf numFmtId="0" fontId="9" fillId="0" borderId="4" xfId="0" applyFont="1" applyBorder="1"/>
    <xf numFmtId="0" fontId="2" fillId="0" borderId="0" xfId="6" applyFont="1"/>
    <xf numFmtId="0" fontId="8" fillId="0" borderId="0" xfId="6" applyFont="1" applyAlignment="1">
      <alignment horizontal="left"/>
    </xf>
    <xf numFmtId="44" fontId="3" fillId="0" borderId="0" xfId="1" applyFont="1" applyAlignment="1">
      <alignment horizontal="left"/>
    </xf>
    <xf numFmtId="0" fontId="7" fillId="0" borderId="0" xfId="6" applyFont="1"/>
    <xf numFmtId="0" fontId="7" fillId="0" borderId="0" xfId="6" quotePrefix="1" applyFont="1" applyAlignment="1">
      <alignment wrapText="1"/>
    </xf>
    <xf numFmtId="0" fontId="25" fillId="0" borderId="0" xfId="6" applyFont="1" applyAlignment="1">
      <alignment wrapText="1"/>
    </xf>
    <xf numFmtId="0" fontId="26" fillId="0" borderId="0" xfId="6" applyFont="1" applyAlignment="1">
      <alignment wrapText="1"/>
    </xf>
    <xf numFmtId="0" fontId="27" fillId="0" borderId="0" xfId="6" applyFont="1" applyAlignment="1">
      <alignment wrapText="1"/>
    </xf>
    <xf numFmtId="164" fontId="4" fillId="0" borderId="6" xfId="4" applyNumberFormat="1" applyFont="1" applyBorder="1"/>
    <xf numFmtId="0" fontId="30" fillId="0" borderId="0" xfId="0" applyFont="1"/>
    <xf numFmtId="0" fontId="31" fillId="0" borderId="0" xfId="0" applyFont="1" applyAlignment="1">
      <alignment horizontal="left" indent="2"/>
    </xf>
    <xf numFmtId="0" fontId="31" fillId="0" borderId="0" xfId="0" applyFont="1" applyAlignment="1">
      <alignment horizontal="left" indent="1"/>
    </xf>
    <xf numFmtId="0" fontId="3" fillId="0" borderId="4" xfId="0" applyFont="1" applyBorder="1"/>
    <xf numFmtId="0" fontId="3" fillId="0" borderId="7" xfId="0" applyFont="1" applyBorder="1"/>
    <xf numFmtId="0" fontId="32" fillId="0" borderId="0" xfId="0" applyFont="1" applyAlignment="1">
      <alignment horizontal="center"/>
    </xf>
    <xf numFmtId="0" fontId="33" fillId="0" borderId="0" xfId="0" applyFont="1" applyAlignment="1">
      <alignment horizontal="center"/>
    </xf>
    <xf numFmtId="0" fontId="5" fillId="0" borderId="0" xfId="0" applyFont="1"/>
    <xf numFmtId="0" fontId="2" fillId="5" borderId="0" xfId="6" applyFont="1" applyFill="1"/>
    <xf numFmtId="0" fontId="19" fillId="5" borderId="0" xfId="6" applyFont="1" applyFill="1"/>
    <xf numFmtId="0" fontId="20" fillId="5" borderId="0" xfId="5" applyFont="1" applyFill="1" applyBorder="1" applyAlignment="1" applyProtection="1"/>
    <xf numFmtId="44" fontId="21" fillId="5" borderId="0" xfId="3" applyFont="1" applyFill="1" applyBorder="1" applyAlignment="1">
      <alignment horizontal="right"/>
    </xf>
    <xf numFmtId="0" fontId="22" fillId="0" borderId="0" xfId="0" applyFont="1"/>
    <xf numFmtId="0" fontId="3" fillId="5" borderId="0" xfId="0" applyFont="1" applyFill="1"/>
    <xf numFmtId="0" fontId="16" fillId="5" borderId="0" xfId="0" applyFont="1" applyFill="1" applyAlignment="1">
      <alignment horizontal="left" wrapText="1"/>
    </xf>
    <xf numFmtId="16" fontId="3" fillId="5" borderId="0" xfId="0" applyNumberFormat="1" applyFont="1" applyFill="1"/>
    <xf numFmtId="0" fontId="34" fillId="9" borderId="0" xfId="0" applyFont="1" applyFill="1" applyAlignment="1">
      <alignment horizontal="center"/>
    </xf>
    <xf numFmtId="0" fontId="35" fillId="9" borderId="0" xfId="0" applyFont="1" applyFill="1" applyAlignment="1">
      <alignment horizontal="center"/>
    </xf>
    <xf numFmtId="44" fontId="35" fillId="9" borderId="0" xfId="3" applyFont="1" applyFill="1"/>
    <xf numFmtId="0" fontId="35" fillId="0" borderId="0" xfId="0" applyFont="1"/>
    <xf numFmtId="0" fontId="35" fillId="10" borderId="0" xfId="0" applyFont="1" applyFill="1"/>
    <xf numFmtId="0" fontId="35" fillId="10" borderId="0" xfId="0" applyFont="1" applyFill="1" applyAlignment="1">
      <alignment horizontal="center"/>
    </xf>
    <xf numFmtId="44" fontId="35" fillId="10" borderId="0" xfId="3" applyFont="1" applyFill="1"/>
    <xf numFmtId="0" fontId="34" fillId="7" borderId="0" xfId="0" applyFont="1" applyFill="1" applyAlignment="1">
      <alignment horizontal="right" vertical="center"/>
    </xf>
    <xf numFmtId="166" fontId="34" fillId="7" borderId="7" xfId="3" applyNumberFormat="1" applyFont="1" applyFill="1" applyBorder="1" applyAlignment="1" applyProtection="1">
      <alignment horizontal="center" vertical="center"/>
    </xf>
    <xf numFmtId="0" fontId="34" fillId="10" borderId="8" xfId="0" applyFont="1" applyFill="1" applyBorder="1"/>
    <xf numFmtId="0" fontId="34" fillId="10" borderId="0" xfId="0" applyFont="1" applyFill="1" applyAlignment="1">
      <alignment horizontal="right" vertical="center"/>
    </xf>
    <xf numFmtId="14" fontId="35" fillId="11" borderId="7" xfId="3" applyNumberFormat="1" applyFont="1" applyFill="1" applyBorder="1" applyAlignment="1" applyProtection="1">
      <alignment horizontal="center" vertical="center"/>
      <protection locked="0"/>
    </xf>
    <xf numFmtId="0" fontId="34" fillId="9" borderId="0" xfId="0" applyFont="1" applyFill="1" applyAlignment="1">
      <alignment horizontal="right" vertical="center"/>
    </xf>
    <xf numFmtId="0" fontId="35" fillId="7" borderId="0" xfId="0" applyFont="1" applyFill="1" applyAlignment="1">
      <alignment vertical="center"/>
    </xf>
    <xf numFmtId="0" fontId="34" fillId="0" borderId="0" xfId="0" applyFont="1" applyAlignment="1">
      <alignment horizontal="center" vertical="center"/>
    </xf>
    <xf numFmtId="0" fontId="35" fillId="10" borderId="0" xfId="0" applyFont="1" applyFill="1" applyAlignment="1">
      <alignment vertical="center"/>
    </xf>
    <xf numFmtId="0" fontId="34" fillId="10" borderId="0" xfId="0" applyFont="1" applyFill="1" applyAlignment="1">
      <alignment horizontal="center" vertical="center"/>
    </xf>
    <xf numFmtId="0" fontId="35" fillId="10" borderId="0" xfId="0" applyFont="1" applyFill="1" applyAlignment="1">
      <alignment horizontal="center" vertical="center"/>
    </xf>
    <xf numFmtId="0" fontId="35" fillId="0" borderId="0" xfId="0" applyFont="1" applyAlignment="1">
      <alignment vertical="center"/>
    </xf>
    <xf numFmtId="0" fontId="34" fillId="7" borderId="7" xfId="0" applyFont="1" applyFill="1" applyBorder="1" applyAlignment="1">
      <alignment horizontal="center" vertical="center"/>
    </xf>
    <xf numFmtId="0" fontId="35" fillId="11" borderId="7" xfId="0" applyFont="1" applyFill="1" applyBorder="1" applyAlignment="1" applyProtection="1">
      <alignment horizontal="center" vertical="center"/>
      <protection locked="0"/>
    </xf>
    <xf numFmtId="16" fontId="35" fillId="0" borderId="0" xfId="0" applyNumberFormat="1" applyFont="1" applyAlignment="1">
      <alignment vertical="center"/>
    </xf>
    <xf numFmtId="0" fontId="35" fillId="10" borderId="0" xfId="0" applyFont="1" applyFill="1" applyAlignment="1">
      <alignment vertical="center" wrapText="1"/>
    </xf>
    <xf numFmtId="0" fontId="35" fillId="10" borderId="0" xfId="0" applyFont="1" applyFill="1" applyAlignment="1">
      <alignment horizontal="right" vertical="center"/>
    </xf>
    <xf numFmtId="0" fontId="34" fillId="7" borderId="0" xfId="0" applyFont="1" applyFill="1" applyAlignment="1">
      <alignment horizontal="center" vertical="center"/>
    </xf>
    <xf numFmtId="0" fontId="35" fillId="7" borderId="0" xfId="0" applyFont="1" applyFill="1" applyAlignment="1">
      <alignment horizontal="center" vertical="center"/>
    </xf>
    <xf numFmtId="0" fontId="36" fillId="7" borderId="0" xfId="0" applyFont="1" applyFill="1" applyAlignment="1">
      <alignment horizontal="right" vertical="center"/>
    </xf>
    <xf numFmtId="0" fontId="35" fillId="8" borderId="7" xfId="0" applyFont="1" applyFill="1" applyBorder="1" applyAlignment="1" applyProtection="1">
      <alignment horizontal="center" vertical="center"/>
      <protection locked="0"/>
    </xf>
    <xf numFmtId="0" fontId="35" fillId="10" borderId="0" xfId="0" applyFont="1" applyFill="1" applyAlignment="1">
      <alignment horizontal="left" vertical="center"/>
    </xf>
    <xf numFmtId="44" fontId="35" fillId="7" borderId="9" xfId="3" applyFont="1" applyFill="1" applyBorder="1" applyAlignment="1" applyProtection="1">
      <alignment horizontal="center" vertical="center"/>
    </xf>
    <xf numFmtId="0" fontId="35" fillId="7" borderId="9" xfId="0" applyFont="1" applyFill="1" applyBorder="1" applyAlignment="1">
      <alignment horizontal="center" vertical="center"/>
    </xf>
    <xf numFmtId="44" fontId="35" fillId="7" borderId="9" xfId="3" applyFont="1" applyFill="1" applyBorder="1" applyAlignment="1" applyProtection="1">
      <alignment vertical="center"/>
    </xf>
    <xf numFmtId="0" fontId="35" fillId="0" borderId="9" xfId="0" applyFont="1" applyBorder="1" applyAlignment="1">
      <alignment vertical="center"/>
    </xf>
    <xf numFmtId="0" fontId="34" fillId="10" borderId="9" xfId="0" applyFont="1" applyFill="1" applyBorder="1" applyAlignment="1">
      <alignment vertical="center"/>
    </xf>
    <xf numFmtId="0" fontId="35" fillId="10" borderId="9" xfId="0" applyFont="1" applyFill="1" applyBorder="1" applyAlignment="1">
      <alignment vertical="center"/>
    </xf>
    <xf numFmtId="44" fontId="35" fillId="10" borderId="9" xfId="3" applyFont="1" applyFill="1" applyBorder="1" applyAlignment="1" applyProtection="1">
      <alignment horizontal="center" vertical="center"/>
    </xf>
    <xf numFmtId="0" fontId="35" fillId="10" borderId="9" xfId="0" applyFont="1" applyFill="1" applyBorder="1" applyAlignment="1">
      <alignment horizontal="center" vertical="center"/>
    </xf>
    <xf numFmtId="44" fontId="35" fillId="10" borderId="9" xfId="3" applyFont="1" applyFill="1" applyBorder="1" applyAlignment="1" applyProtection="1">
      <alignment vertical="center"/>
    </xf>
    <xf numFmtId="0" fontId="32" fillId="7" borderId="7" xfId="0" applyFont="1" applyFill="1" applyBorder="1" applyAlignment="1">
      <alignment horizontal="center" vertical="center"/>
    </xf>
    <xf numFmtId="44" fontId="34" fillId="7" borderId="7" xfId="3" applyFont="1" applyFill="1" applyBorder="1" applyAlignment="1" applyProtection="1">
      <alignment horizontal="center" vertical="center"/>
    </xf>
    <xf numFmtId="0" fontId="33" fillId="10" borderId="8" xfId="0" applyFont="1" applyFill="1" applyBorder="1" applyAlignment="1">
      <alignment vertical="center"/>
    </xf>
    <xf numFmtId="0" fontId="34" fillId="10" borderId="7" xfId="0" applyFont="1" applyFill="1" applyBorder="1" applyAlignment="1">
      <alignment horizontal="center" vertical="center"/>
    </xf>
    <xf numFmtId="0" fontId="32" fillId="10" borderId="7" xfId="0" applyFont="1" applyFill="1" applyBorder="1" applyAlignment="1">
      <alignment horizontal="center" vertical="center"/>
    </xf>
    <xf numFmtId="44" fontId="34" fillId="10" borderId="7" xfId="3" applyFont="1" applyFill="1" applyBorder="1" applyAlignment="1" applyProtection="1">
      <alignment horizontal="center" vertical="center"/>
    </xf>
    <xf numFmtId="44" fontId="34" fillId="7" borderId="0" xfId="3" applyFont="1" applyFill="1" applyBorder="1" applyAlignment="1" applyProtection="1">
      <alignment horizontal="center" vertical="center"/>
    </xf>
    <xf numFmtId="0" fontId="33" fillId="10" borderId="0" xfId="0" applyFont="1" applyFill="1" applyAlignment="1">
      <alignment vertical="center"/>
    </xf>
    <xf numFmtId="44" fontId="34" fillId="10" borderId="0" xfId="3" applyFont="1" applyFill="1" applyBorder="1" applyAlignment="1" applyProtection="1">
      <alignment horizontal="center" vertical="center"/>
    </xf>
    <xf numFmtId="0" fontId="34" fillId="10" borderId="0" xfId="0" applyFont="1" applyFill="1" applyAlignment="1">
      <alignment vertical="center"/>
    </xf>
    <xf numFmtId="44" fontId="35" fillId="7" borderId="4" xfId="3" applyFont="1" applyFill="1" applyBorder="1" applyAlignment="1" applyProtection="1">
      <alignment horizontal="center" vertical="center"/>
    </xf>
    <xf numFmtId="0" fontId="35" fillId="7" borderId="4" xfId="0" applyFont="1" applyFill="1" applyBorder="1" applyAlignment="1">
      <alignment horizontal="center" vertical="center"/>
    </xf>
    <xf numFmtId="44" fontId="35" fillId="7" borderId="4" xfId="3" applyFont="1" applyFill="1" applyBorder="1" applyAlignment="1" applyProtection="1">
      <alignment vertical="center"/>
    </xf>
    <xf numFmtId="0" fontId="35" fillId="10" borderId="4" xfId="0" applyFont="1" applyFill="1" applyBorder="1" applyAlignment="1">
      <alignment vertical="center"/>
    </xf>
    <xf numFmtId="44" fontId="35" fillId="10" borderId="7" xfId="3" applyFont="1" applyFill="1" applyBorder="1" applyAlignment="1" applyProtection="1">
      <alignment horizontal="left" vertical="center"/>
    </xf>
    <xf numFmtId="1" fontId="35" fillId="10" borderId="7" xfId="3" applyNumberFormat="1" applyFont="1" applyFill="1" applyBorder="1" applyAlignment="1" applyProtection="1">
      <alignment horizontal="center" vertical="center"/>
    </xf>
    <xf numFmtId="44" fontId="35" fillId="7" borderId="0" xfId="3" applyFont="1" applyFill="1" applyBorder="1" applyAlignment="1" applyProtection="1">
      <alignment horizontal="center" vertical="center"/>
    </xf>
    <xf numFmtId="44" fontId="35" fillId="7" borderId="0" xfId="3" applyFont="1" applyFill="1" applyBorder="1" applyAlignment="1" applyProtection="1">
      <alignment vertical="center"/>
    </xf>
    <xf numFmtId="44" fontId="35" fillId="10" borderId="0" xfId="3" applyFont="1" applyFill="1" applyBorder="1" applyAlignment="1" applyProtection="1">
      <alignment horizontal="center" vertical="center"/>
    </xf>
    <xf numFmtId="1" fontId="35" fillId="10" borderId="0" xfId="0" applyNumberFormat="1" applyFont="1" applyFill="1" applyAlignment="1">
      <alignment horizontal="center" vertical="center"/>
    </xf>
    <xf numFmtId="44" fontId="35" fillId="10" borderId="4" xfId="3" applyFont="1" applyFill="1" applyBorder="1" applyAlignment="1" applyProtection="1">
      <alignment vertical="center"/>
    </xf>
    <xf numFmtId="44" fontId="35" fillId="7" borderId="7" xfId="3" applyFont="1" applyFill="1" applyBorder="1" applyAlignment="1" applyProtection="1">
      <alignment horizontal="center" vertical="center"/>
    </xf>
    <xf numFmtId="0" fontId="35" fillId="7" borderId="7" xfId="0" applyFont="1" applyFill="1" applyBorder="1" applyAlignment="1">
      <alignment horizontal="center" vertical="center"/>
    </xf>
    <xf numFmtId="44" fontId="35" fillId="7" borderId="7" xfId="3" applyFont="1" applyFill="1" applyBorder="1" applyAlignment="1" applyProtection="1">
      <alignment vertical="center"/>
    </xf>
    <xf numFmtId="44" fontId="35" fillId="10" borderId="0" xfId="3" applyFont="1" applyFill="1" applyBorder="1" applyAlignment="1" applyProtection="1">
      <alignment horizontal="left" vertical="center"/>
    </xf>
    <xf numFmtId="44" fontId="35" fillId="10" borderId="7" xfId="3" applyFont="1" applyFill="1" applyBorder="1" applyAlignment="1" applyProtection="1">
      <alignment horizontal="center" vertical="center"/>
    </xf>
    <xf numFmtId="1" fontId="35" fillId="10" borderId="7" xfId="0" applyNumberFormat="1" applyFont="1" applyFill="1" applyBorder="1" applyAlignment="1">
      <alignment horizontal="center" vertical="center"/>
    </xf>
    <xf numFmtId="44" fontId="35" fillId="10" borderId="7" xfId="3" applyFont="1" applyFill="1" applyBorder="1" applyAlignment="1" applyProtection="1">
      <alignment vertical="center"/>
    </xf>
    <xf numFmtId="0" fontId="37" fillId="10" borderId="0" xfId="0" applyFont="1" applyFill="1" applyAlignment="1">
      <alignment vertical="center"/>
    </xf>
    <xf numFmtId="44" fontId="35" fillId="10" borderId="4" xfId="3" applyFont="1" applyFill="1" applyBorder="1" applyAlignment="1" applyProtection="1">
      <alignment horizontal="center" vertical="center"/>
    </xf>
    <xf numFmtId="1" fontId="35" fillId="10" borderId="4" xfId="0" applyNumberFormat="1" applyFont="1" applyFill="1" applyBorder="1" applyAlignment="1">
      <alignment horizontal="center" vertical="center"/>
    </xf>
    <xf numFmtId="44" fontId="35" fillId="10" borderId="7" xfId="3" applyFont="1" applyFill="1" applyBorder="1" applyAlignment="1" applyProtection="1">
      <alignment horizontal="left" vertical="center"/>
      <protection locked="0"/>
    </xf>
    <xf numFmtId="44" fontId="35" fillId="10" borderId="0" xfId="3" applyFont="1" applyFill="1" applyBorder="1" applyAlignment="1" applyProtection="1">
      <alignment vertical="center"/>
    </xf>
    <xf numFmtId="0" fontId="35" fillId="10" borderId="10" xfId="0" applyFont="1" applyFill="1" applyBorder="1" applyAlignment="1">
      <alignment vertical="center"/>
    </xf>
    <xf numFmtId="44" fontId="35" fillId="10" borderId="7" xfId="0" applyNumberFormat="1" applyFont="1" applyFill="1" applyBorder="1" applyAlignment="1">
      <alignment vertical="center"/>
    </xf>
    <xf numFmtId="0" fontId="35" fillId="10" borderId="7" xfId="0" applyFont="1" applyFill="1" applyBorder="1" applyAlignment="1">
      <alignment vertical="center"/>
    </xf>
    <xf numFmtId="44" fontId="35" fillId="10" borderId="4" xfId="3" applyFont="1" applyFill="1" applyBorder="1" applyAlignment="1" applyProtection="1">
      <alignment horizontal="left" vertical="center"/>
    </xf>
    <xf numFmtId="0" fontId="35" fillId="10" borderId="0" xfId="0" applyFont="1" applyFill="1" applyAlignment="1">
      <alignment horizontal="left" vertical="center" indent="1"/>
    </xf>
    <xf numFmtId="0" fontId="35" fillId="0" borderId="0" xfId="0" applyFont="1" applyAlignment="1">
      <alignment horizontal="center" vertical="center"/>
    </xf>
    <xf numFmtId="44" fontId="35" fillId="10" borderId="4" xfId="3" applyFont="1" applyFill="1" applyBorder="1" applyAlignment="1" applyProtection="1">
      <alignment horizontal="left" vertical="center"/>
      <protection locked="0"/>
    </xf>
    <xf numFmtId="1" fontId="35" fillId="10" borderId="0" xfId="3" applyNumberFormat="1" applyFont="1" applyFill="1" applyBorder="1" applyAlignment="1" applyProtection="1">
      <alignment horizontal="center" vertical="center"/>
    </xf>
    <xf numFmtId="44" fontId="35" fillId="10" borderId="7" xfId="3" applyFont="1" applyFill="1" applyBorder="1" applyAlignment="1" applyProtection="1">
      <alignment horizontal="center" vertical="center"/>
      <protection locked="0"/>
    </xf>
    <xf numFmtId="1" fontId="35" fillId="10" borderId="7" xfId="0" applyNumberFormat="1" applyFont="1" applyFill="1" applyBorder="1" applyAlignment="1" applyProtection="1">
      <alignment horizontal="center" vertical="center"/>
      <protection locked="0"/>
    </xf>
    <xf numFmtId="1" fontId="35" fillId="10" borderId="4" xfId="3" applyNumberFormat="1" applyFont="1" applyFill="1" applyBorder="1" applyAlignment="1" applyProtection="1">
      <alignment horizontal="center" vertical="center"/>
    </xf>
    <xf numFmtId="44" fontId="35" fillId="7" borderId="5" xfId="3" applyFont="1" applyFill="1" applyBorder="1" applyAlignment="1" applyProtection="1">
      <alignment vertical="center"/>
    </xf>
    <xf numFmtId="0" fontId="34" fillId="0" borderId="0" xfId="0" applyFont="1" applyAlignment="1">
      <alignment vertical="center"/>
    </xf>
    <xf numFmtId="1" fontId="34" fillId="10" borderId="0" xfId="0" applyNumberFormat="1" applyFont="1" applyFill="1" applyAlignment="1">
      <alignment horizontal="center" vertical="center"/>
    </xf>
    <xf numFmtId="44" fontId="35" fillId="7" borderId="11" xfId="3" applyFont="1" applyFill="1" applyBorder="1" applyAlignment="1" applyProtection="1">
      <alignment vertical="center"/>
    </xf>
    <xf numFmtId="0" fontId="35" fillId="10" borderId="7" xfId="0" applyFont="1" applyFill="1" applyBorder="1" applyAlignment="1">
      <alignment horizontal="center" vertical="center"/>
    </xf>
    <xf numFmtId="44" fontId="35" fillId="10" borderId="7" xfId="0" applyNumberFormat="1" applyFont="1" applyFill="1" applyBorder="1" applyAlignment="1">
      <alignment horizontal="center" vertical="center"/>
    </xf>
    <xf numFmtId="44" fontId="35" fillId="10" borderId="5" xfId="3" applyFont="1" applyFill="1" applyBorder="1" applyAlignment="1" applyProtection="1">
      <alignment horizontal="left" vertical="center"/>
      <protection locked="0"/>
    </xf>
    <xf numFmtId="44" fontId="35" fillId="10" borderId="5" xfId="3" applyFont="1" applyFill="1" applyBorder="1" applyAlignment="1" applyProtection="1">
      <alignment horizontal="center" vertical="center"/>
    </xf>
    <xf numFmtId="0" fontId="35" fillId="10" borderId="5" xfId="0" applyFont="1" applyFill="1" applyBorder="1" applyAlignment="1">
      <alignment horizontal="center" vertical="center"/>
    </xf>
    <xf numFmtId="44" fontId="35" fillId="10" borderId="5" xfId="3" applyFont="1" applyFill="1" applyBorder="1" applyAlignment="1" applyProtection="1">
      <alignment vertical="center"/>
    </xf>
    <xf numFmtId="44" fontId="38" fillId="7" borderId="0" xfId="3" applyFont="1" applyFill="1" applyBorder="1" applyAlignment="1" applyProtection="1"/>
    <xf numFmtId="44" fontId="35" fillId="7" borderId="0" xfId="3" applyFont="1" applyFill="1" applyBorder="1" applyAlignment="1" applyProtection="1"/>
    <xf numFmtId="9" fontId="35" fillId="7" borderId="7" xfId="0" applyNumberFormat="1" applyFont="1" applyFill="1" applyBorder="1" applyAlignment="1">
      <alignment horizontal="right"/>
    </xf>
    <xf numFmtId="9" fontId="35" fillId="7" borderId="0" xfId="0" applyNumberFormat="1" applyFont="1" applyFill="1" applyAlignment="1">
      <alignment horizontal="center"/>
    </xf>
    <xf numFmtId="0" fontId="34" fillId="10" borderId="0" xfId="0" applyFont="1" applyFill="1"/>
    <xf numFmtId="44" fontId="35" fillId="10" borderId="7" xfId="3" applyFont="1" applyFill="1" applyBorder="1" applyAlignment="1" applyProtection="1">
      <alignment horizontal="left"/>
    </xf>
    <xf numFmtId="167" fontId="35" fillId="10" borderId="7" xfId="3" applyNumberFormat="1" applyFont="1" applyFill="1" applyBorder="1" applyAlignment="1" applyProtection="1">
      <alignment horizontal="center"/>
      <protection locked="0"/>
    </xf>
    <xf numFmtId="0" fontId="34" fillId="7" borderId="0" xfId="0" applyFont="1" applyFill="1" applyAlignment="1">
      <alignment horizontal="right"/>
    </xf>
    <xf numFmtId="0" fontId="39" fillId="7" borderId="0" xfId="0" applyFont="1" applyFill="1" applyAlignment="1">
      <alignment horizontal="right" vertical="center"/>
    </xf>
    <xf numFmtId="0" fontId="40" fillId="10" borderId="0" xfId="0" applyFont="1" applyFill="1" applyAlignment="1">
      <alignment vertical="center"/>
    </xf>
    <xf numFmtId="0" fontId="40" fillId="10" borderId="0" xfId="0" applyFont="1" applyFill="1" applyAlignment="1">
      <alignment horizontal="center" vertical="center"/>
    </xf>
    <xf numFmtId="44" fontId="40" fillId="10" borderId="0" xfId="3" applyFont="1" applyFill="1" applyBorder="1" applyAlignment="1" applyProtection="1">
      <alignment vertical="center"/>
    </xf>
    <xf numFmtId="44" fontId="40" fillId="10" borderId="0" xfId="0" applyNumberFormat="1" applyFont="1" applyFill="1" applyAlignment="1">
      <alignment horizontal="center" vertical="center"/>
    </xf>
    <xf numFmtId="44" fontId="35" fillId="10" borderId="0" xfId="0" applyNumberFormat="1" applyFont="1" applyFill="1" applyAlignment="1">
      <alignment horizontal="center" vertical="center"/>
    </xf>
    <xf numFmtId="0" fontId="40" fillId="7" borderId="0" xfId="0" quotePrefix="1" applyFont="1" applyFill="1" applyAlignment="1">
      <alignment vertical="center"/>
    </xf>
    <xf numFmtId="0" fontId="40" fillId="7" borderId="7" xfId="0" applyFont="1" applyFill="1" applyBorder="1" applyAlignment="1">
      <alignment horizontal="center" vertical="center"/>
    </xf>
    <xf numFmtId="44" fontId="35" fillId="7" borderId="6" xfId="3" applyFont="1" applyFill="1" applyBorder="1" applyAlignment="1" applyProtection="1">
      <alignment vertical="center"/>
    </xf>
    <xf numFmtId="44" fontId="35" fillId="10" borderId="6" xfId="3" applyFont="1" applyFill="1" applyBorder="1" applyAlignment="1" applyProtection="1">
      <alignment horizontal="left" vertical="center"/>
    </xf>
    <xf numFmtId="44" fontId="40" fillId="10" borderId="0" xfId="3" applyFont="1" applyFill="1" applyBorder="1" applyAlignment="1" applyProtection="1">
      <alignment horizontal="left" vertical="center"/>
    </xf>
    <xf numFmtId="44" fontId="40" fillId="10" borderId="0" xfId="3" applyFont="1" applyFill="1" applyBorder="1" applyAlignment="1" applyProtection="1">
      <alignment horizontal="center" vertical="center"/>
    </xf>
    <xf numFmtId="44" fontId="35" fillId="0" borderId="0" xfId="3" applyFont="1" applyFill="1" applyBorder="1" applyAlignment="1" applyProtection="1">
      <alignment horizontal="center" vertical="center"/>
    </xf>
    <xf numFmtId="44" fontId="35" fillId="0" borderId="0" xfId="3" applyFont="1" applyFill="1" applyBorder="1" applyAlignment="1" applyProtection="1">
      <alignment vertical="center"/>
    </xf>
    <xf numFmtId="0" fontId="35" fillId="0" borderId="0" xfId="0" applyFont="1" applyAlignment="1">
      <alignment horizontal="center"/>
    </xf>
    <xf numFmtId="44" fontId="35" fillId="0" borderId="0" xfId="3" applyFont="1" applyFill="1"/>
    <xf numFmtId="0" fontId="3" fillId="8" borderId="0" xfId="0" applyFont="1" applyFill="1"/>
    <xf numFmtId="0" fontId="3" fillId="0" borderId="0" xfId="0" applyFont="1" applyAlignment="1">
      <alignment horizontal="center"/>
    </xf>
    <xf numFmtId="16" fontId="3" fillId="5" borderId="0" xfId="0" applyNumberFormat="1" applyFont="1" applyFill="1" applyAlignment="1">
      <alignment horizontal="center"/>
    </xf>
    <xf numFmtId="0" fontId="3" fillId="0" borderId="0" xfId="0" applyFont="1" applyAlignment="1">
      <alignment horizontal="center"/>
    </xf>
    <xf numFmtId="0" fontId="3" fillId="5" borderId="0" xfId="0" applyFont="1" applyFill="1" applyAlignment="1">
      <alignment horizontal="center"/>
    </xf>
    <xf numFmtId="0" fontId="9" fillId="0" borderId="1" xfId="6" applyFont="1" applyBorder="1" applyAlignment="1">
      <alignment horizontal="center"/>
    </xf>
    <xf numFmtId="0" fontId="40" fillId="7" borderId="0" xfId="0" quotePrefix="1" applyFont="1" applyFill="1" applyAlignment="1">
      <alignment horizontal="center" vertical="center"/>
    </xf>
    <xf numFmtId="44" fontId="40" fillId="10" borderId="12" xfId="3" applyFont="1" applyFill="1" applyBorder="1" applyAlignment="1" applyProtection="1">
      <alignment horizontal="center" vertical="center" wrapText="1"/>
    </xf>
    <xf numFmtId="44" fontId="40" fillId="10" borderId="0" xfId="3" applyFont="1" applyFill="1" applyBorder="1" applyAlignment="1" applyProtection="1">
      <alignment horizontal="center" vertical="center" wrapText="1"/>
    </xf>
    <xf numFmtId="0" fontId="35" fillId="10" borderId="4" xfId="0" applyFont="1" applyFill="1" applyBorder="1" applyAlignment="1">
      <alignment horizontal="left" vertical="center"/>
    </xf>
    <xf numFmtId="0" fontId="35" fillId="10" borderId="0" xfId="0" applyFont="1" applyFill="1" applyAlignment="1">
      <alignment horizontal="center" vertical="center"/>
    </xf>
    <xf numFmtId="0" fontId="35" fillId="10" borderId="4" xfId="0" applyFont="1" applyFill="1" applyBorder="1" applyAlignment="1" applyProtection="1">
      <alignment horizontal="left" vertical="center"/>
      <protection locked="0"/>
    </xf>
    <xf numFmtId="0" fontId="35" fillId="11" borderId="7" xfId="0" applyFont="1" applyFill="1" applyBorder="1" applyAlignment="1" applyProtection="1">
      <alignment horizontal="left" vertical="center"/>
      <protection locked="0"/>
    </xf>
    <xf numFmtId="0" fontId="35" fillId="10" borderId="9" xfId="0" applyFont="1" applyFill="1" applyBorder="1" applyAlignment="1">
      <alignment horizontal="center" vertical="center"/>
    </xf>
    <xf numFmtId="0" fontId="35" fillId="10" borderId="7" xfId="0" applyFont="1" applyFill="1" applyBorder="1" applyAlignment="1">
      <alignment horizontal="left" vertical="center"/>
    </xf>
    <xf numFmtId="0" fontId="33" fillId="10" borderId="0" xfId="0" applyFont="1" applyFill="1" applyAlignment="1">
      <alignment horizontal="center" vertical="center"/>
    </xf>
    <xf numFmtId="0" fontId="35" fillId="10" borderId="8" xfId="0" applyFont="1" applyFill="1" applyBorder="1" applyAlignment="1">
      <alignment horizontal="center"/>
    </xf>
    <xf numFmtId="0" fontId="29" fillId="0" borderId="0" xfId="6" applyFont="1" applyAlignment="1">
      <alignment wrapText="1"/>
    </xf>
    <xf numFmtId="0" fontId="29" fillId="0" borderId="0" xfId="6" applyFont="1"/>
    <xf numFmtId="44" fontId="4" fillId="0" borderId="5" xfId="1" applyFont="1" applyBorder="1" applyAlignment="1">
      <alignment horizontal="left"/>
    </xf>
    <xf numFmtId="44" fontId="3" fillId="0" borderId="0" xfId="1" applyFont="1" applyAlignment="1">
      <alignment horizontal="right"/>
    </xf>
    <xf numFmtId="44" fontId="3" fillId="0" borderId="0" xfId="0" applyNumberFormat="1" applyFont="1" applyAlignment="1">
      <alignment horizontal="right"/>
    </xf>
    <xf numFmtId="0" fontId="0" fillId="0" borderId="0" xfId="0" applyFill="1"/>
  </cellXfs>
  <cellStyles count="10">
    <cellStyle name="Currency" xfId="1" builtinId="4"/>
    <cellStyle name="Currency 2" xfId="2" xr:uid="{00000000-0005-0000-0000-000001000000}"/>
    <cellStyle name="Currency 2 2" xfId="3" xr:uid="{00000000-0005-0000-0000-000002000000}"/>
    <cellStyle name="Currency 3" xfId="4" xr:uid="{00000000-0005-0000-0000-000003000000}"/>
    <cellStyle name="Hyperlink 2" xfId="5" xr:uid="{00000000-0005-0000-0000-000005000000}"/>
    <cellStyle name="Normal" xfId="0" builtinId="0"/>
    <cellStyle name="Normal 2" xfId="6" xr:uid="{00000000-0005-0000-0000-000007000000}"/>
    <cellStyle name="Percent 2" xfId="7" xr:uid="{00000000-0005-0000-0000-000008000000}"/>
    <cellStyle name="Percent 2 2" xfId="8" xr:uid="{00000000-0005-0000-0000-000009000000}"/>
    <cellStyle name="Percent 3" xfId="9"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95250</xdr:colOff>
      <xdr:row>3</xdr:row>
      <xdr:rowOff>19050</xdr:rowOff>
    </xdr:from>
    <xdr:to>
      <xdr:col>6</xdr:col>
      <xdr:colOff>47625</xdr:colOff>
      <xdr:row>6</xdr:row>
      <xdr:rowOff>152400</xdr:rowOff>
    </xdr:to>
    <xdr:sp macro="" textlink="">
      <xdr:nvSpPr>
        <xdr:cNvPr id="2" name="TextBox 1">
          <a:extLst>
            <a:ext uri="{FF2B5EF4-FFF2-40B4-BE49-F238E27FC236}">
              <a16:creationId xmlns:a16="http://schemas.microsoft.com/office/drawing/2014/main" id="{842ECD6B-0403-FE73-5493-7FDCB10FDD8C}"/>
            </a:ext>
          </a:extLst>
        </xdr:cNvPr>
        <xdr:cNvSpPr txBox="1"/>
      </xdr:nvSpPr>
      <xdr:spPr>
        <a:xfrm>
          <a:off x="4514850" y="619125"/>
          <a:ext cx="1781175" cy="733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a:t>
          </a:r>
          <a:r>
            <a:rPr lang="en-US" sz="1100" baseline="0"/>
            <a:t> is an estimated average.</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4"/>
  <sheetViews>
    <sheetView zoomScaleNormal="100" workbookViewId="0">
      <selection activeCell="I12" sqref="I12"/>
    </sheetView>
  </sheetViews>
  <sheetFormatPr defaultRowHeight="15"/>
  <cols>
    <col min="1" max="1" width="82.42578125" style="4" customWidth="1"/>
    <col min="2" max="16384" width="9.140625" style="5"/>
  </cols>
  <sheetData>
    <row r="1" spans="1:1" ht="60">
      <c r="A1" s="4" t="s">
        <v>74</v>
      </c>
    </row>
    <row r="3" spans="1:1" ht="15.75">
      <c r="A3" s="19" t="s">
        <v>59</v>
      </c>
    </row>
    <row r="4" spans="1:1">
      <c r="A4" s="20" t="s">
        <v>62</v>
      </c>
    </row>
    <row r="5" spans="1:1" ht="15" customHeight="1">
      <c r="A5" s="20" t="s">
        <v>60</v>
      </c>
    </row>
    <row r="6" spans="1:1">
      <c r="A6" s="21" t="s">
        <v>64</v>
      </c>
    </row>
    <row r="7" spans="1:1">
      <c r="A7" s="21" t="s">
        <v>61</v>
      </c>
    </row>
    <row r="8" spans="1:1" ht="30">
      <c r="A8" s="21" t="s">
        <v>63</v>
      </c>
    </row>
    <row r="9" spans="1:1" ht="30">
      <c r="A9" s="21" t="s">
        <v>65</v>
      </c>
    </row>
    <row r="10" spans="1:1">
      <c r="A10" s="20" t="s">
        <v>80</v>
      </c>
    </row>
    <row r="11" spans="1:1">
      <c r="A11" s="21"/>
    </row>
    <row r="12" spans="1:1" ht="15.75">
      <c r="A12" s="19" t="s">
        <v>75</v>
      </c>
    </row>
    <row r="13" spans="1:1" ht="15.75">
      <c r="A13" s="19"/>
    </row>
    <row r="14" spans="1:1" ht="90.75">
      <c r="A14" s="22" t="s">
        <v>76</v>
      </c>
    </row>
    <row r="16" spans="1:1" ht="30.75">
      <c r="A16" s="22" t="s">
        <v>77</v>
      </c>
    </row>
    <row r="18" spans="1:1" ht="30.75">
      <c r="A18" s="22" t="s">
        <v>78</v>
      </c>
    </row>
    <row r="20" spans="1:1" ht="30.75">
      <c r="A20" s="19" t="s">
        <v>150</v>
      </c>
    </row>
    <row r="21" spans="1:1" ht="15.75">
      <c r="A21" s="19"/>
    </row>
    <row r="22" spans="1:1" ht="60.75">
      <c r="A22" s="22" t="s">
        <v>94</v>
      </c>
    </row>
    <row r="24" spans="1:1" ht="90.75">
      <c r="A24" s="22" t="s">
        <v>79</v>
      </c>
    </row>
  </sheetData>
  <phoneticPr fontId="0" type="noConversion"/>
  <pageMargins left="0.75" right="0.75" top="1" bottom="1" header="0.5" footer="0.5"/>
  <pageSetup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79"/>
  <sheetViews>
    <sheetView topLeftCell="A33" zoomScaleNormal="100" workbookViewId="0">
      <selection activeCell="A48" sqref="A48:XFD48"/>
    </sheetView>
  </sheetViews>
  <sheetFormatPr defaultRowHeight="15"/>
  <cols>
    <col min="1" max="1" width="13" style="2" customWidth="1"/>
    <col min="2" max="2" width="9.140625" style="2"/>
    <col min="3" max="3" width="0.28515625" style="2" customWidth="1"/>
    <col min="4" max="4" width="45.7109375" style="2" customWidth="1"/>
    <col min="5" max="5" width="30.7109375" style="3" customWidth="1"/>
    <col min="6" max="6" width="28.42578125" style="2" customWidth="1"/>
    <col min="7" max="7" width="24.85546875" style="2" customWidth="1"/>
    <col min="8" max="16384" width="9.140625" style="2"/>
  </cols>
  <sheetData>
    <row r="1" spans="1:6" ht="16.5" thickBot="1">
      <c r="A1" s="59" t="s">
        <v>21</v>
      </c>
      <c r="B1" s="23"/>
      <c r="C1" s="23"/>
      <c r="D1" s="23"/>
      <c r="E1" s="219" t="s">
        <v>104</v>
      </c>
      <c r="F1" s="23"/>
    </row>
    <row r="2" spans="1:6">
      <c r="A2" s="28" t="s">
        <v>105</v>
      </c>
      <c r="B2" s="23"/>
      <c r="C2" s="23"/>
      <c r="D2" s="23"/>
      <c r="E2" s="61">
        <v>350</v>
      </c>
      <c r="F2" s="23"/>
    </row>
    <row r="3" spans="1:6">
      <c r="A3" s="28" t="s">
        <v>24</v>
      </c>
      <c r="B3" s="23"/>
      <c r="C3" s="23"/>
      <c r="D3" s="23"/>
      <c r="E3" s="61">
        <v>250</v>
      </c>
      <c r="F3" s="23"/>
    </row>
    <row r="4" spans="1:6">
      <c r="A4" s="28" t="s">
        <v>106</v>
      </c>
      <c r="B4" s="23"/>
      <c r="C4" s="23"/>
      <c r="D4" s="23"/>
      <c r="E4" s="61">
        <v>20</v>
      </c>
      <c r="F4" s="23"/>
    </row>
    <row r="5" spans="1:6">
      <c r="A5" s="28" t="s">
        <v>107</v>
      </c>
      <c r="B5" s="23"/>
      <c r="C5" s="23"/>
      <c r="D5" s="23"/>
      <c r="E5" s="61">
        <v>20</v>
      </c>
      <c r="F5" s="23"/>
    </row>
    <row r="6" spans="1:6">
      <c r="A6" s="28" t="s">
        <v>108</v>
      </c>
      <c r="B6" s="23"/>
      <c r="C6" s="23"/>
      <c r="D6" s="23"/>
      <c r="E6" s="61">
        <v>20</v>
      </c>
      <c r="F6" s="23"/>
    </row>
    <row r="7" spans="1:6">
      <c r="A7" s="28" t="s">
        <v>109</v>
      </c>
      <c r="B7" s="23"/>
      <c r="C7" s="23"/>
      <c r="D7" s="23"/>
      <c r="E7" s="61">
        <v>15</v>
      </c>
      <c r="F7" s="23"/>
    </row>
    <row r="8" spans="1:6">
      <c r="A8" s="28" t="s">
        <v>122</v>
      </c>
      <c r="B8" s="23"/>
      <c r="C8" s="23"/>
      <c r="D8" s="23"/>
      <c r="E8" s="61" t="s">
        <v>110</v>
      </c>
      <c r="F8" s="23"/>
    </row>
    <row r="9" spans="1:6">
      <c r="A9" s="28" t="s">
        <v>111</v>
      </c>
      <c r="B9" s="23"/>
      <c r="C9" s="23"/>
      <c r="D9" s="23"/>
      <c r="E9" s="61"/>
      <c r="F9" s="23"/>
    </row>
    <row r="10" spans="1:6">
      <c r="F10" s="23"/>
    </row>
    <row r="11" spans="1:6" ht="16.5" thickBot="1">
      <c r="A11" s="59" t="s">
        <v>112</v>
      </c>
      <c r="B11" s="23"/>
      <c r="C11" s="23"/>
      <c r="D11" s="23"/>
      <c r="E11" s="219" t="s">
        <v>104</v>
      </c>
    </row>
    <row r="12" spans="1:6">
      <c r="A12" s="28" t="s">
        <v>70</v>
      </c>
      <c r="B12" s="23"/>
      <c r="C12" s="23"/>
      <c r="D12" s="23"/>
      <c r="E12" s="220" t="s">
        <v>113</v>
      </c>
      <c r="F12" s="60"/>
    </row>
    <row r="13" spans="1:6">
      <c r="A13" s="28" t="s">
        <v>71</v>
      </c>
      <c r="B13" s="23"/>
      <c r="C13" s="23"/>
      <c r="D13" s="23"/>
      <c r="E13" s="220" t="s">
        <v>113</v>
      </c>
      <c r="F13" s="60"/>
    </row>
    <row r="14" spans="1:6">
      <c r="A14" s="28" t="s">
        <v>72</v>
      </c>
      <c r="B14" s="23"/>
      <c r="C14" s="23"/>
      <c r="D14" s="23"/>
      <c r="E14" s="220" t="s">
        <v>113</v>
      </c>
      <c r="F14" s="60"/>
    </row>
    <row r="15" spans="1:6">
      <c r="A15" s="28" t="s">
        <v>73</v>
      </c>
      <c r="B15" s="23"/>
      <c r="C15" s="23"/>
      <c r="D15" s="23"/>
      <c r="E15" s="220" t="s">
        <v>113</v>
      </c>
      <c r="F15" s="60"/>
    </row>
    <row r="16" spans="1:6">
      <c r="A16" s="28" t="s">
        <v>20</v>
      </c>
      <c r="B16" s="23"/>
      <c r="C16" s="23"/>
      <c r="D16" s="23"/>
      <c r="E16" s="221" t="s">
        <v>242</v>
      </c>
      <c r="F16" s="60"/>
    </row>
    <row r="18" spans="1:5" ht="16.5" thickBot="1">
      <c r="A18" s="59" t="s">
        <v>26</v>
      </c>
      <c r="B18" s="23"/>
      <c r="C18" s="23"/>
      <c r="D18" s="23"/>
      <c r="E18" s="219" t="s">
        <v>104</v>
      </c>
    </row>
    <row r="19" spans="1:5">
      <c r="A19" s="28" t="s">
        <v>29</v>
      </c>
      <c r="B19" s="23"/>
      <c r="C19" s="23"/>
      <c r="D19" s="23"/>
      <c r="E19" s="61">
        <v>20</v>
      </c>
    </row>
    <row r="20" spans="1:5">
      <c r="A20" s="28" t="s">
        <v>36</v>
      </c>
      <c r="B20" s="23"/>
      <c r="C20" s="23"/>
      <c r="D20" s="23"/>
      <c r="E20" s="61">
        <v>35</v>
      </c>
    </row>
    <row r="21" spans="1:5">
      <c r="A21" s="28" t="s">
        <v>114</v>
      </c>
      <c r="B21" s="23"/>
      <c r="C21" s="23"/>
      <c r="D21" s="23"/>
      <c r="E21" s="61">
        <v>30</v>
      </c>
    </row>
    <row r="22" spans="1:5">
      <c r="A22" s="28" t="s">
        <v>35</v>
      </c>
      <c r="B22" s="23"/>
      <c r="C22" s="23"/>
      <c r="D22" s="23"/>
      <c r="E22" s="61">
        <v>25</v>
      </c>
    </row>
    <row r="23" spans="1:5">
      <c r="A23" s="28" t="s">
        <v>25</v>
      </c>
      <c r="B23" s="23"/>
      <c r="C23" s="23"/>
      <c r="D23" s="23"/>
      <c r="E23" s="61">
        <v>25</v>
      </c>
    </row>
    <row r="24" spans="1:5">
      <c r="A24" s="28" t="s">
        <v>28</v>
      </c>
      <c r="B24" s="23"/>
      <c r="C24" s="23"/>
      <c r="D24" s="23"/>
      <c r="E24" s="61">
        <v>10</v>
      </c>
    </row>
    <row r="25" spans="1:5">
      <c r="A25" s="28" t="s">
        <v>37</v>
      </c>
      <c r="B25" s="23"/>
      <c r="C25" s="23"/>
      <c r="D25" s="23"/>
      <c r="E25" s="61">
        <v>15</v>
      </c>
    </row>
    <row r="26" spans="1:5">
      <c r="A26" s="28" t="s">
        <v>30</v>
      </c>
      <c r="B26" s="23"/>
      <c r="C26" s="23"/>
      <c r="D26" s="23"/>
      <c r="E26" s="61">
        <v>15</v>
      </c>
    </row>
    <row r="27" spans="1:5">
      <c r="A27" s="28" t="s">
        <v>38</v>
      </c>
      <c r="B27" s="23"/>
      <c r="C27" s="23"/>
      <c r="D27" s="23"/>
      <c r="E27" s="61">
        <v>15</v>
      </c>
    </row>
    <row r="28" spans="1:5">
      <c r="A28" s="28" t="s">
        <v>39</v>
      </c>
      <c r="B28" s="23"/>
      <c r="C28" s="23"/>
      <c r="D28" s="23"/>
      <c r="E28" s="61">
        <v>25</v>
      </c>
    </row>
    <row r="29" spans="1:5">
      <c r="A29" s="28" t="s">
        <v>48</v>
      </c>
      <c r="B29" s="23"/>
      <c r="C29" s="23"/>
      <c r="D29" s="23"/>
      <c r="E29" s="61">
        <v>60</v>
      </c>
    </row>
    <row r="30" spans="1:5">
      <c r="A30" s="28" t="s">
        <v>40</v>
      </c>
      <c r="B30" s="23"/>
      <c r="C30" s="23"/>
      <c r="D30" s="23"/>
      <c r="E30" s="61">
        <v>12</v>
      </c>
    </row>
    <row r="31" spans="1:5">
      <c r="A31" s="28" t="s">
        <v>47</v>
      </c>
      <c r="B31" s="23"/>
      <c r="C31" s="23"/>
      <c r="D31" s="23"/>
      <c r="E31" s="220">
        <v>5</v>
      </c>
    </row>
    <row r="32" spans="1:5">
      <c r="A32" s="28" t="s">
        <v>49</v>
      </c>
      <c r="B32" s="23"/>
      <c r="C32" s="23"/>
      <c r="D32" s="23"/>
      <c r="E32" s="61">
        <v>15</v>
      </c>
    </row>
    <row r="34" spans="1:5" ht="15.75">
      <c r="A34" s="1"/>
    </row>
    <row r="35" spans="1:5" ht="16.5" thickBot="1">
      <c r="A35" s="59" t="s">
        <v>27</v>
      </c>
      <c r="B35" s="23"/>
      <c r="C35" s="23"/>
      <c r="D35" s="23"/>
      <c r="E35" s="219" t="s">
        <v>104</v>
      </c>
    </row>
    <row r="36" spans="1:5">
      <c r="A36" s="28" t="s">
        <v>22</v>
      </c>
      <c r="B36" s="23"/>
      <c r="C36" s="23"/>
      <c r="D36" s="23"/>
      <c r="E36" s="61">
        <v>15</v>
      </c>
    </row>
    <row r="37" spans="1:5">
      <c r="A37" s="28" t="s">
        <v>5</v>
      </c>
      <c r="B37" s="23"/>
      <c r="C37" s="23"/>
      <c r="D37" s="23"/>
      <c r="E37" s="221" t="s">
        <v>113</v>
      </c>
    </row>
    <row r="38" spans="1:5">
      <c r="A38" s="28" t="s">
        <v>120</v>
      </c>
      <c r="B38" s="23"/>
      <c r="C38" s="23"/>
      <c r="D38" s="23"/>
      <c r="E38" s="61">
        <v>5</v>
      </c>
    </row>
    <row r="41" spans="1:5" ht="16.5" thickBot="1">
      <c r="A41" s="59" t="s">
        <v>31</v>
      </c>
      <c r="B41" s="23"/>
      <c r="C41" s="23"/>
      <c r="D41" s="23"/>
      <c r="E41" s="219" t="s">
        <v>104</v>
      </c>
    </row>
    <row r="42" spans="1:5">
      <c r="A42" s="28" t="s">
        <v>32</v>
      </c>
      <c r="B42" s="23"/>
      <c r="C42" s="23"/>
      <c r="D42" s="23"/>
      <c r="E42" s="61">
        <v>2000</v>
      </c>
    </row>
    <row r="43" spans="1:5">
      <c r="A43" s="28" t="s">
        <v>33</v>
      </c>
      <c r="B43" s="23"/>
      <c r="C43" s="23"/>
      <c r="D43" s="23"/>
      <c r="E43" s="61">
        <v>2000</v>
      </c>
    </row>
    <row r="44" spans="1:5">
      <c r="A44" s="28" t="s">
        <v>34</v>
      </c>
      <c r="B44" s="23"/>
      <c r="C44" s="23"/>
      <c r="D44" s="23"/>
      <c r="E44" s="61">
        <v>2000</v>
      </c>
    </row>
    <row r="45" spans="1:5">
      <c r="A45" s="28" t="s">
        <v>41</v>
      </c>
      <c r="B45" s="23"/>
      <c r="C45" s="23"/>
      <c r="D45" s="23"/>
      <c r="E45" s="61">
        <v>35</v>
      </c>
    </row>
    <row r="46" spans="1:5">
      <c r="A46" s="28" t="s">
        <v>42</v>
      </c>
      <c r="B46" s="23"/>
      <c r="C46" s="23"/>
      <c r="D46" s="23"/>
      <c r="E46" s="61">
        <v>20</v>
      </c>
    </row>
    <row r="47" spans="1:5">
      <c r="A47" s="28" t="s">
        <v>43</v>
      </c>
      <c r="B47" s="23"/>
      <c r="C47" s="23"/>
      <c r="D47" s="23"/>
      <c r="E47" s="61">
        <v>15</v>
      </c>
    </row>
    <row r="50" spans="1:5" ht="16.5" thickBot="1">
      <c r="A50" s="59" t="s">
        <v>1</v>
      </c>
      <c r="B50" s="23"/>
      <c r="C50" s="23"/>
      <c r="D50" s="23"/>
      <c r="E50" s="219" t="s">
        <v>104</v>
      </c>
    </row>
    <row r="51" spans="1:5">
      <c r="A51" s="28" t="s">
        <v>23</v>
      </c>
      <c r="B51" s="23"/>
      <c r="C51" s="23"/>
      <c r="D51" s="23"/>
      <c r="E51" s="221" t="s">
        <v>113</v>
      </c>
    </row>
    <row r="52" spans="1:5">
      <c r="A52" s="28" t="s">
        <v>3</v>
      </c>
      <c r="B52" s="23"/>
      <c r="C52" s="23"/>
      <c r="D52" s="23"/>
      <c r="E52" s="221" t="s">
        <v>113</v>
      </c>
    </row>
    <row r="53" spans="1:5">
      <c r="A53" s="28" t="s">
        <v>115</v>
      </c>
      <c r="B53" s="23"/>
      <c r="C53" s="23"/>
      <c r="D53" s="23"/>
      <c r="E53" s="221" t="s">
        <v>113</v>
      </c>
    </row>
    <row r="54" spans="1:5">
      <c r="A54" s="28" t="s">
        <v>45</v>
      </c>
      <c r="B54" s="23"/>
      <c r="C54" s="23"/>
      <c r="D54" s="23"/>
      <c r="E54" s="221" t="s">
        <v>113</v>
      </c>
    </row>
    <row r="55" spans="1:5">
      <c r="A55" s="28" t="s">
        <v>46</v>
      </c>
      <c r="B55" s="23"/>
      <c r="C55" s="23"/>
      <c r="D55" s="23"/>
      <c r="E55" s="221" t="s">
        <v>113</v>
      </c>
    </row>
    <row r="56" spans="1:5">
      <c r="A56" s="28" t="s">
        <v>44</v>
      </c>
      <c r="B56" s="23"/>
      <c r="C56" s="23"/>
      <c r="D56" s="23"/>
      <c r="E56" s="221" t="s">
        <v>113</v>
      </c>
    </row>
    <row r="59" spans="1:5" ht="16.5" thickBot="1">
      <c r="A59" s="59" t="s">
        <v>2</v>
      </c>
      <c r="B59" s="23"/>
      <c r="C59" s="23"/>
      <c r="D59" s="23"/>
      <c r="E59" s="219" t="s">
        <v>104</v>
      </c>
    </row>
    <row r="60" spans="1:5">
      <c r="A60" s="28" t="s">
        <v>52</v>
      </c>
      <c r="B60" s="23"/>
      <c r="C60" s="23"/>
      <c r="D60" s="23"/>
      <c r="E60" s="61">
        <v>5</v>
      </c>
    </row>
    <row r="61" spans="1:5">
      <c r="A61" s="28" t="s">
        <v>4</v>
      </c>
      <c r="B61" s="23"/>
      <c r="C61" s="23"/>
      <c r="D61" s="23"/>
      <c r="E61" s="220" t="s">
        <v>113</v>
      </c>
    </row>
    <row r="62" spans="1:5">
      <c r="A62" s="28" t="s">
        <v>121</v>
      </c>
      <c r="B62" s="23"/>
      <c r="C62" s="23"/>
      <c r="D62" s="23"/>
      <c r="E62" s="61">
        <v>10</v>
      </c>
    </row>
    <row r="63" spans="1:5" ht="15.75">
      <c r="A63" s="1"/>
      <c r="D63" s="75"/>
      <c r="E63" s="220" t="s">
        <v>113</v>
      </c>
    </row>
    <row r="64" spans="1:5" ht="17.25">
      <c r="A64" s="76"/>
      <c r="B64" s="77"/>
      <c r="C64" s="77"/>
      <c r="D64" s="78"/>
    </row>
    <row r="65" spans="1:6" ht="20.25">
      <c r="A65" s="81"/>
      <c r="B65" s="204"/>
      <c r="C65" s="204"/>
      <c r="D65" s="204"/>
      <c r="E65" s="79"/>
      <c r="F65" s="80"/>
    </row>
    <row r="66" spans="1:6" ht="15" customHeight="1">
      <c r="A66" s="81"/>
      <c r="B66" s="204"/>
      <c r="C66" s="204"/>
      <c r="D66" s="204"/>
      <c r="F66" s="82"/>
    </row>
    <row r="67" spans="1:6" ht="15" customHeight="1">
      <c r="A67" s="83"/>
      <c r="B67" s="204"/>
      <c r="C67" s="204"/>
      <c r="D67" s="204"/>
      <c r="F67" s="82"/>
    </row>
    <row r="68" spans="1:6" ht="63" customHeight="1">
      <c r="A68" s="83"/>
      <c r="B68" s="204"/>
      <c r="C68" s="204"/>
      <c r="D68" s="204"/>
      <c r="F68" s="82"/>
    </row>
    <row r="69" spans="1:6" ht="15" customHeight="1">
      <c r="A69" s="83"/>
      <c r="B69" s="204"/>
      <c r="C69" s="204"/>
      <c r="D69" s="204"/>
      <c r="F69" s="82"/>
    </row>
    <row r="70" spans="1:6" ht="15" customHeight="1">
      <c r="A70" s="83"/>
      <c r="B70" s="204"/>
      <c r="C70" s="204"/>
      <c r="D70" s="204"/>
      <c r="F70" s="82"/>
    </row>
    <row r="71" spans="1:6" ht="15" customHeight="1">
      <c r="A71" s="202"/>
      <c r="B71" s="202"/>
      <c r="C71" s="202"/>
      <c r="D71" s="202"/>
      <c r="F71" s="82"/>
    </row>
    <row r="72" spans="1:6" ht="15" customHeight="1">
      <c r="A72" s="83"/>
      <c r="B72" s="204"/>
      <c r="C72" s="204"/>
      <c r="D72" s="204"/>
      <c r="E72" s="202"/>
      <c r="F72" s="202"/>
    </row>
    <row r="73" spans="1:6" ht="15" customHeight="1">
      <c r="A73" s="83"/>
      <c r="B73" s="203"/>
      <c r="C73" s="203"/>
      <c r="D73" s="203"/>
      <c r="F73" s="82"/>
    </row>
    <row r="74" spans="1:6" ht="15" customHeight="1">
      <c r="A74" s="83"/>
      <c r="B74" s="204"/>
      <c r="C74" s="204"/>
      <c r="D74" s="204"/>
      <c r="F74" s="82"/>
    </row>
    <row r="75" spans="1:6" ht="15" customHeight="1">
      <c r="A75" s="83"/>
      <c r="B75" s="204"/>
      <c r="C75" s="204"/>
      <c r="D75" s="204"/>
      <c r="F75" s="82"/>
    </row>
    <row r="76" spans="1:6" ht="15" customHeight="1">
      <c r="A76" s="83"/>
      <c r="B76" s="204"/>
      <c r="C76" s="204"/>
      <c r="D76" s="204"/>
      <c r="F76" s="82"/>
    </row>
    <row r="77" spans="1:6" ht="15" customHeight="1">
      <c r="A77" s="83"/>
      <c r="B77" s="204"/>
      <c r="C77" s="204"/>
      <c r="D77" s="204"/>
      <c r="F77" s="82"/>
    </row>
    <row r="78" spans="1:6" ht="15" customHeight="1">
      <c r="A78" s="201"/>
      <c r="B78" s="201"/>
      <c r="C78" s="201"/>
      <c r="D78" s="201"/>
      <c r="F78" s="82"/>
    </row>
    <row r="79" spans="1:6">
      <c r="E79" s="201"/>
      <c r="F79" s="201"/>
    </row>
  </sheetData>
  <mergeCells count="12">
    <mergeCell ref="B68:D68"/>
    <mergeCell ref="B69:D69"/>
    <mergeCell ref="B65:D65"/>
    <mergeCell ref="B66:D66"/>
    <mergeCell ref="B67:D67"/>
    <mergeCell ref="B75:D75"/>
    <mergeCell ref="B76:D76"/>
    <mergeCell ref="B77:D77"/>
    <mergeCell ref="B70:D70"/>
    <mergeCell ref="B72:D72"/>
    <mergeCell ref="B73:D73"/>
    <mergeCell ref="B74:D74"/>
  </mergeCells>
  <phoneticPr fontId="0" type="noConversion"/>
  <pageMargins left="0.25" right="0.25" top="0.5" bottom="0.5" header="0.25" footer="0.25"/>
  <pageSetup orientation="portrait" horizontalDpi="1200" verticalDpi="1200" r:id="rId1"/>
  <headerFooter alignWithMargins="0">
    <oddHeader>&amp;LW. D. Boyce Council&amp;CActivity Planning Worksheet&amp;RBoy Scouts of America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87"/>
  <sheetViews>
    <sheetView zoomScaleNormal="100" workbookViewId="0">
      <selection activeCell="F2" sqref="F2"/>
    </sheetView>
  </sheetViews>
  <sheetFormatPr defaultRowHeight="14.25"/>
  <cols>
    <col min="1" max="1" width="14.28515625" style="7" bestFit="1" customWidth="1"/>
    <col min="2" max="16384" width="9.140625" style="8"/>
  </cols>
  <sheetData>
    <row r="1" spans="1:22" ht="15.75">
      <c r="F1" s="18" t="s">
        <v>234</v>
      </c>
      <c r="L1" s="9"/>
      <c r="O1" s="2"/>
      <c r="P1" s="2"/>
      <c r="Q1" s="2"/>
      <c r="R1" s="2"/>
      <c r="S1" s="2"/>
      <c r="T1" s="2"/>
      <c r="U1" s="2"/>
      <c r="V1" s="2"/>
    </row>
    <row r="2" spans="1:22" ht="15.75">
      <c r="F2" s="18"/>
      <c r="L2" s="9"/>
      <c r="O2" s="2"/>
      <c r="P2" s="2"/>
      <c r="Q2" s="2"/>
      <c r="R2" s="2"/>
      <c r="S2" s="2"/>
      <c r="T2" s="2"/>
      <c r="U2" s="2"/>
      <c r="V2" s="2"/>
    </row>
    <row r="3" spans="1:22" ht="15.75">
      <c r="A3" s="54" t="s">
        <v>103</v>
      </c>
      <c r="B3" s="55"/>
      <c r="C3" s="56" t="s">
        <v>86</v>
      </c>
      <c r="D3" s="57"/>
      <c r="E3" s="52"/>
      <c r="F3" s="56" t="s">
        <v>85</v>
      </c>
      <c r="G3" s="58"/>
      <c r="H3" s="53"/>
      <c r="L3" s="9"/>
      <c r="O3" s="2"/>
      <c r="P3" s="2"/>
      <c r="Q3" s="2"/>
      <c r="R3" s="2"/>
      <c r="S3" s="2"/>
      <c r="T3" s="2"/>
      <c r="U3" s="2"/>
      <c r="V3" s="2"/>
    </row>
    <row r="4" spans="1:22" ht="15.75">
      <c r="A4" s="54" t="s">
        <v>81</v>
      </c>
      <c r="B4" s="55"/>
      <c r="C4" s="54" t="s">
        <v>81</v>
      </c>
      <c r="D4" s="57"/>
      <c r="E4" s="52"/>
      <c r="F4" s="56" t="s">
        <v>81</v>
      </c>
      <c r="G4" s="58"/>
      <c r="H4" s="53"/>
      <c r="L4" s="9"/>
      <c r="O4" s="2"/>
      <c r="P4" s="2"/>
      <c r="Q4" s="2"/>
      <c r="R4" s="2"/>
      <c r="S4" s="2"/>
      <c r="T4" s="2"/>
      <c r="U4" s="2"/>
      <c r="V4" s="2"/>
    </row>
    <row r="5" spans="1:22" ht="15.75">
      <c r="A5" s="54" t="s">
        <v>69</v>
      </c>
      <c r="B5" s="55"/>
      <c r="C5" s="54" t="s">
        <v>69</v>
      </c>
      <c r="D5" s="57"/>
      <c r="E5" s="52"/>
      <c r="F5" s="56" t="s">
        <v>69</v>
      </c>
      <c r="G5" s="58"/>
      <c r="H5" s="53"/>
      <c r="L5" s="9"/>
      <c r="O5" s="2"/>
      <c r="P5" s="2"/>
      <c r="Q5" s="2"/>
      <c r="R5" s="2"/>
      <c r="S5" s="2"/>
      <c r="T5" s="2"/>
      <c r="U5" s="2"/>
      <c r="V5" s="2"/>
    </row>
    <row r="6" spans="1:22" ht="15.75">
      <c r="F6" s="18"/>
      <c r="L6" s="9"/>
      <c r="O6" s="2"/>
      <c r="P6" s="2"/>
      <c r="Q6" s="2"/>
      <c r="R6" s="2"/>
      <c r="S6" s="2"/>
      <c r="T6" s="2"/>
      <c r="U6" s="2"/>
      <c r="V6" s="2"/>
    </row>
    <row r="7" spans="1:22" ht="15.75">
      <c r="A7" s="205" t="s">
        <v>82</v>
      </c>
      <c r="B7" s="205"/>
      <c r="C7" s="205"/>
      <c r="D7" s="205"/>
      <c r="E7" s="23"/>
      <c r="F7" s="23"/>
      <c r="L7" s="9"/>
      <c r="O7" s="2"/>
      <c r="P7" s="2"/>
      <c r="Q7" s="2"/>
      <c r="R7" s="2"/>
      <c r="S7" s="2"/>
      <c r="T7" s="2"/>
      <c r="U7" s="2"/>
      <c r="V7" s="2"/>
    </row>
    <row r="8" spans="1:22" ht="15.75">
      <c r="A8" s="205" t="s">
        <v>83</v>
      </c>
      <c r="B8" s="205"/>
      <c r="C8" s="205"/>
      <c r="D8" s="205"/>
      <c r="E8" s="23"/>
      <c r="F8" s="23"/>
      <c r="L8" s="9"/>
      <c r="O8" s="2"/>
      <c r="P8" s="2"/>
      <c r="Q8" s="2"/>
      <c r="R8" s="2"/>
      <c r="S8" s="2"/>
      <c r="T8" s="2"/>
      <c r="U8" s="2"/>
      <c r="V8" s="2"/>
    </row>
    <row r="9" spans="1:22" ht="15.75">
      <c r="A9" s="205" t="s">
        <v>84</v>
      </c>
      <c r="B9" s="205"/>
      <c r="C9" s="205"/>
      <c r="D9" s="205"/>
      <c r="E9" s="23"/>
      <c r="F9" s="23"/>
      <c r="L9" s="9"/>
      <c r="O9" s="2"/>
      <c r="P9" s="2"/>
      <c r="Q9" s="2"/>
      <c r="R9" s="2"/>
      <c r="S9" s="2"/>
      <c r="T9" s="2"/>
      <c r="U9" s="2"/>
      <c r="V9" s="2"/>
    </row>
    <row r="10" spans="1:22" ht="15">
      <c r="A10" s="10"/>
      <c r="L10" s="7"/>
      <c r="O10" s="2"/>
      <c r="P10" s="2"/>
      <c r="Q10" s="2"/>
      <c r="R10" s="2"/>
      <c r="S10" s="2"/>
      <c r="T10" s="2"/>
      <c r="U10" s="2"/>
      <c r="V10" s="2"/>
    </row>
    <row r="11" spans="1:22" ht="15.75">
      <c r="A11" s="11" t="s">
        <v>0</v>
      </c>
      <c r="G11" s="14" t="s">
        <v>67</v>
      </c>
      <c r="L11" s="11"/>
      <c r="O11" s="2"/>
      <c r="P11" s="2"/>
      <c r="Q11" s="2"/>
      <c r="R11" s="2"/>
      <c r="S11" s="2"/>
      <c r="T11" s="2"/>
      <c r="U11" s="2"/>
      <c r="V11" s="2"/>
    </row>
    <row r="12" spans="1:22" ht="15">
      <c r="B12" s="8" t="s">
        <v>54</v>
      </c>
      <c r="G12" s="8" t="s">
        <v>68</v>
      </c>
      <c r="L12" s="7"/>
      <c r="O12" s="2"/>
      <c r="P12" s="2"/>
      <c r="Q12" s="2"/>
      <c r="R12" s="2"/>
      <c r="S12" s="2"/>
      <c r="T12" s="2"/>
      <c r="U12" s="2"/>
      <c r="V12" s="2"/>
    </row>
    <row r="13" spans="1:22" ht="15">
      <c r="B13" s="8" t="s">
        <v>66</v>
      </c>
      <c r="G13" s="8" t="s">
        <v>69</v>
      </c>
      <c r="L13" s="7"/>
      <c r="O13" s="2"/>
      <c r="P13" s="2"/>
      <c r="Q13" s="2"/>
      <c r="R13" s="2"/>
      <c r="S13" s="2"/>
      <c r="T13" s="2"/>
      <c r="U13" s="2"/>
      <c r="V13" s="2"/>
    </row>
    <row r="14" spans="1:22" ht="15">
      <c r="A14" s="12"/>
      <c r="I14" s="13"/>
      <c r="L14" s="7"/>
      <c r="O14" s="2"/>
      <c r="P14" s="2"/>
      <c r="Q14" s="2"/>
      <c r="R14" s="2"/>
      <c r="S14" s="2"/>
      <c r="T14" s="2"/>
      <c r="U14" s="2"/>
      <c r="V14" s="2"/>
    </row>
    <row r="15" spans="1:22" ht="15.75">
      <c r="A15" s="11" t="s">
        <v>12</v>
      </c>
      <c r="C15" s="14"/>
      <c r="G15" s="14" t="s">
        <v>67</v>
      </c>
      <c r="L15" s="12"/>
      <c r="O15" s="2"/>
      <c r="P15" s="2"/>
      <c r="Q15" s="2"/>
      <c r="R15" s="2"/>
      <c r="S15" s="2"/>
      <c r="T15" s="2"/>
      <c r="U15" s="2"/>
      <c r="V15" s="2"/>
    </row>
    <row r="16" spans="1:22" ht="15.75">
      <c r="A16" s="11"/>
      <c r="B16" s="8" t="s">
        <v>54</v>
      </c>
      <c r="C16" s="14"/>
      <c r="G16" s="8" t="s">
        <v>68</v>
      </c>
      <c r="L16" s="12"/>
      <c r="O16" s="2"/>
      <c r="P16" s="2"/>
      <c r="Q16" s="2"/>
      <c r="R16" s="2"/>
      <c r="S16" s="2"/>
      <c r="T16" s="2"/>
      <c r="U16" s="2"/>
      <c r="V16" s="2"/>
    </row>
    <row r="17" spans="1:22" ht="15.75">
      <c r="A17" s="11"/>
      <c r="B17" s="8" t="s">
        <v>66</v>
      </c>
      <c r="C17" s="14"/>
      <c r="G17" s="8" t="s">
        <v>69</v>
      </c>
      <c r="L17" s="12"/>
      <c r="O17" s="2"/>
      <c r="P17" s="2"/>
      <c r="Q17" s="2"/>
      <c r="R17" s="2"/>
      <c r="S17" s="2"/>
      <c r="T17" s="2"/>
      <c r="U17" s="2"/>
      <c r="V17" s="2"/>
    </row>
    <row r="18" spans="1:22" ht="15.75">
      <c r="B18" s="8" t="s">
        <v>57</v>
      </c>
      <c r="C18" s="14"/>
      <c r="L18" s="11"/>
      <c r="N18" s="14"/>
      <c r="O18" s="2"/>
      <c r="P18" s="2"/>
      <c r="Q18" s="2"/>
      <c r="R18" s="2"/>
      <c r="S18" s="2"/>
      <c r="T18" s="2"/>
      <c r="U18" s="2"/>
      <c r="V18" s="2"/>
    </row>
    <row r="19" spans="1:22" ht="15">
      <c r="B19" s="8" t="s">
        <v>55</v>
      </c>
      <c r="C19" s="14"/>
      <c r="L19" s="7"/>
      <c r="O19" s="2"/>
      <c r="P19" s="2"/>
      <c r="Q19" s="2"/>
      <c r="R19" s="2"/>
      <c r="S19" s="2"/>
      <c r="T19" s="2"/>
      <c r="U19" s="2"/>
      <c r="V19" s="2"/>
    </row>
    <row r="20" spans="1:22" ht="15">
      <c r="B20" s="8" t="s">
        <v>56</v>
      </c>
      <c r="C20" s="14"/>
      <c r="L20" s="7"/>
      <c r="O20" s="2"/>
      <c r="P20" s="2"/>
      <c r="Q20" s="2"/>
      <c r="R20" s="2"/>
      <c r="S20" s="2"/>
      <c r="T20" s="2"/>
      <c r="U20" s="2"/>
      <c r="V20" s="2"/>
    </row>
    <row r="21" spans="1:22" ht="15">
      <c r="C21" s="14"/>
      <c r="L21" s="7"/>
      <c r="O21" s="2"/>
      <c r="P21" s="2"/>
      <c r="Q21" s="2"/>
      <c r="R21" s="2"/>
      <c r="S21" s="2"/>
      <c r="T21" s="2"/>
      <c r="U21" s="2"/>
      <c r="V21" s="2"/>
    </row>
    <row r="22" spans="1:22" ht="15">
      <c r="C22" s="14"/>
      <c r="H22" s="15"/>
      <c r="L22" s="7"/>
      <c r="O22" s="2"/>
      <c r="P22" s="2"/>
      <c r="Q22" s="2"/>
      <c r="R22" s="2"/>
      <c r="S22" s="2"/>
      <c r="T22" s="2"/>
      <c r="U22" s="2"/>
      <c r="V22" s="2"/>
    </row>
    <row r="23" spans="1:22" ht="15.75">
      <c r="A23" s="11" t="s">
        <v>13</v>
      </c>
      <c r="C23" s="14"/>
      <c r="G23" s="14" t="s">
        <v>67</v>
      </c>
      <c r="L23" s="7"/>
      <c r="O23" s="2"/>
      <c r="P23" s="2"/>
      <c r="Q23" s="2"/>
      <c r="R23" s="2"/>
      <c r="S23" s="2"/>
      <c r="T23" s="2"/>
      <c r="U23" s="2"/>
      <c r="V23" s="2"/>
    </row>
    <row r="24" spans="1:22" ht="15">
      <c r="B24" s="8" t="s">
        <v>151</v>
      </c>
      <c r="G24" s="8" t="s">
        <v>68</v>
      </c>
      <c r="L24" s="7"/>
      <c r="O24" s="2"/>
      <c r="P24" s="2"/>
      <c r="Q24" s="2"/>
      <c r="R24" s="2"/>
      <c r="S24" s="2"/>
      <c r="T24" s="2"/>
      <c r="U24" s="2"/>
      <c r="V24" s="2"/>
    </row>
    <row r="25" spans="1:22" ht="15">
      <c r="B25" s="8" t="s">
        <v>66</v>
      </c>
      <c r="G25" s="8" t="s">
        <v>69</v>
      </c>
      <c r="L25" s="7"/>
      <c r="O25" s="2"/>
      <c r="P25" s="2"/>
      <c r="Q25" s="2"/>
      <c r="R25" s="2"/>
      <c r="S25" s="2"/>
      <c r="T25" s="2"/>
      <c r="U25" s="2"/>
      <c r="V25" s="2"/>
    </row>
    <row r="26" spans="1:22" ht="15">
      <c r="B26" s="8" t="s">
        <v>58</v>
      </c>
      <c r="L26" s="7"/>
      <c r="O26" s="2"/>
      <c r="P26" s="2"/>
      <c r="Q26" s="2"/>
      <c r="R26" s="2"/>
      <c r="S26" s="2"/>
      <c r="T26" s="2"/>
      <c r="U26" s="2"/>
      <c r="V26" s="2"/>
    </row>
    <row r="27" spans="1:22" ht="15">
      <c r="B27" s="8" t="s">
        <v>55</v>
      </c>
      <c r="L27" s="7"/>
      <c r="O27" s="2"/>
      <c r="P27" s="2"/>
      <c r="Q27" s="2"/>
      <c r="R27" s="2"/>
      <c r="S27" s="2"/>
      <c r="T27" s="2"/>
      <c r="U27" s="2"/>
      <c r="V27" s="2"/>
    </row>
    <row r="28" spans="1:22" ht="15">
      <c r="B28" s="8" t="s">
        <v>56</v>
      </c>
      <c r="L28" s="7"/>
      <c r="O28" s="2"/>
      <c r="P28" s="2"/>
      <c r="Q28" s="2"/>
      <c r="R28" s="2"/>
      <c r="S28" s="2"/>
      <c r="T28" s="2"/>
      <c r="U28" s="2"/>
      <c r="V28" s="2"/>
    </row>
    <row r="29" spans="1:22" ht="15">
      <c r="L29" s="7"/>
      <c r="O29" s="2"/>
      <c r="P29" s="2"/>
      <c r="Q29" s="2"/>
      <c r="R29" s="2"/>
      <c r="S29" s="2"/>
      <c r="T29" s="2"/>
      <c r="U29" s="2"/>
      <c r="V29" s="2"/>
    </row>
    <row r="30" spans="1:22" ht="15">
      <c r="L30" s="7"/>
      <c r="O30" s="2"/>
      <c r="P30" s="2"/>
      <c r="Q30" s="2"/>
      <c r="R30" s="2"/>
      <c r="S30" s="2"/>
      <c r="T30" s="2"/>
      <c r="U30" s="2"/>
      <c r="V30" s="2"/>
    </row>
    <row r="31" spans="1:22" ht="15.75">
      <c r="A31" s="11" t="s">
        <v>14</v>
      </c>
      <c r="C31" s="14"/>
      <c r="G31" s="14" t="s">
        <v>67</v>
      </c>
      <c r="L31" s="16"/>
      <c r="O31" s="2"/>
      <c r="P31" s="2"/>
      <c r="Q31" s="2"/>
      <c r="R31" s="2"/>
      <c r="S31" s="2"/>
      <c r="T31" s="2"/>
      <c r="U31" s="2"/>
      <c r="V31" s="2"/>
    </row>
    <row r="32" spans="1:22" ht="15.75">
      <c r="B32" s="8" t="s">
        <v>54</v>
      </c>
      <c r="G32" s="8" t="s">
        <v>68</v>
      </c>
      <c r="L32" s="11"/>
      <c r="N32" s="14"/>
      <c r="O32" s="2"/>
      <c r="P32" s="2"/>
      <c r="Q32" s="2"/>
      <c r="R32" s="2"/>
      <c r="S32" s="2"/>
      <c r="T32" s="2"/>
      <c r="U32" s="2"/>
      <c r="V32" s="2"/>
    </row>
    <row r="33" spans="1:22" ht="15">
      <c r="A33" s="12"/>
      <c r="B33" s="8" t="s">
        <v>66</v>
      </c>
      <c r="G33" s="8" t="s">
        <v>69</v>
      </c>
      <c r="L33" s="7"/>
      <c r="O33" s="2"/>
      <c r="P33" s="2"/>
      <c r="Q33" s="2"/>
      <c r="R33" s="2"/>
      <c r="S33" s="2"/>
      <c r="T33" s="2"/>
      <c r="U33" s="2"/>
      <c r="V33" s="2"/>
    </row>
    <row r="34" spans="1:22" ht="15">
      <c r="A34" s="12"/>
      <c r="L34" s="7"/>
      <c r="O34" s="2"/>
      <c r="P34" s="2"/>
      <c r="Q34" s="2"/>
      <c r="R34" s="2"/>
      <c r="S34" s="2"/>
      <c r="T34" s="2"/>
      <c r="U34" s="2"/>
      <c r="V34" s="2"/>
    </row>
    <row r="35" spans="1:22" ht="15">
      <c r="A35" s="12"/>
      <c r="L35" s="7"/>
      <c r="O35" s="2"/>
      <c r="P35" s="2"/>
      <c r="Q35" s="2"/>
      <c r="R35" s="2"/>
      <c r="S35" s="2"/>
      <c r="T35" s="2"/>
      <c r="U35" s="2"/>
      <c r="V35" s="2"/>
    </row>
    <row r="36" spans="1:22" ht="15.75">
      <c r="L36" s="11"/>
      <c r="N36" s="14"/>
      <c r="O36" s="2"/>
      <c r="P36" s="2"/>
      <c r="Q36" s="2"/>
      <c r="R36" s="2"/>
      <c r="S36" s="2"/>
      <c r="T36" s="2"/>
      <c r="U36" s="2"/>
      <c r="V36" s="2"/>
    </row>
    <row r="37" spans="1:22" ht="15.75">
      <c r="A37" s="11" t="s">
        <v>15</v>
      </c>
      <c r="C37" s="14"/>
      <c r="G37" s="14" t="s">
        <v>67</v>
      </c>
      <c r="L37" s="7"/>
      <c r="O37" s="2"/>
      <c r="P37" s="2"/>
      <c r="Q37" s="2"/>
      <c r="R37" s="2"/>
      <c r="S37" s="2"/>
      <c r="T37" s="2"/>
      <c r="U37" s="2"/>
      <c r="V37" s="2"/>
    </row>
    <row r="38" spans="1:22" ht="15">
      <c r="B38" s="8" t="s">
        <v>54</v>
      </c>
      <c r="G38" s="8" t="s">
        <v>68</v>
      </c>
      <c r="L38" s="7"/>
      <c r="O38" s="2"/>
      <c r="P38" s="2"/>
      <c r="Q38" s="2"/>
      <c r="R38" s="2"/>
      <c r="S38" s="2"/>
      <c r="T38" s="2"/>
      <c r="U38" s="2"/>
      <c r="V38" s="2"/>
    </row>
    <row r="39" spans="1:22" ht="15">
      <c r="A39" s="16"/>
      <c r="B39" s="8" t="s">
        <v>66</v>
      </c>
      <c r="G39" s="8" t="s">
        <v>69</v>
      </c>
      <c r="L39" s="7"/>
      <c r="O39" s="2"/>
      <c r="P39" s="2"/>
      <c r="Q39" s="2"/>
      <c r="R39" s="2"/>
      <c r="S39" s="2"/>
      <c r="T39" s="2"/>
      <c r="U39" s="2"/>
      <c r="V39" s="2"/>
    </row>
    <row r="40" spans="1:22" ht="15">
      <c r="A40" s="16"/>
      <c r="L40" s="7"/>
      <c r="O40" s="2"/>
      <c r="P40" s="2"/>
      <c r="Q40" s="2"/>
      <c r="R40" s="2"/>
      <c r="S40" s="2"/>
      <c r="T40" s="2"/>
      <c r="U40" s="2"/>
      <c r="V40" s="2"/>
    </row>
    <row r="41" spans="1:22" ht="15.75">
      <c r="L41" s="11"/>
      <c r="N41" s="14"/>
      <c r="O41" s="2"/>
      <c r="P41" s="2"/>
      <c r="Q41" s="2"/>
      <c r="R41" s="2"/>
      <c r="S41" s="2"/>
      <c r="T41" s="2"/>
      <c r="U41" s="2"/>
      <c r="V41" s="2"/>
    </row>
    <row r="42" spans="1:22" ht="15.75">
      <c r="A42" s="11" t="s">
        <v>6</v>
      </c>
      <c r="C42" s="14"/>
      <c r="G42" s="14" t="s">
        <v>67</v>
      </c>
      <c r="L42" s="7"/>
      <c r="O42" s="2"/>
      <c r="P42" s="2"/>
      <c r="Q42" s="2"/>
      <c r="R42" s="2"/>
      <c r="S42" s="2"/>
      <c r="T42" s="2"/>
      <c r="U42" s="2"/>
      <c r="V42" s="2"/>
    </row>
    <row r="43" spans="1:22" ht="15">
      <c r="B43" s="8" t="s">
        <v>152</v>
      </c>
      <c r="G43" s="8" t="s">
        <v>68</v>
      </c>
      <c r="L43" s="7"/>
      <c r="O43" s="2"/>
      <c r="P43" s="2"/>
      <c r="Q43" s="2"/>
      <c r="R43" s="2"/>
      <c r="S43" s="2"/>
      <c r="T43" s="2"/>
      <c r="U43" s="2"/>
      <c r="V43" s="2"/>
    </row>
    <row r="44" spans="1:22" ht="15">
      <c r="B44" s="8" t="s">
        <v>66</v>
      </c>
      <c r="G44" s="8" t="s">
        <v>69</v>
      </c>
      <c r="L44" s="7"/>
      <c r="O44" s="2"/>
      <c r="P44" s="2"/>
      <c r="Q44" s="2"/>
      <c r="R44" s="2"/>
      <c r="S44" s="2"/>
      <c r="T44" s="2"/>
      <c r="U44" s="2"/>
      <c r="V44" s="2"/>
    </row>
    <row r="45" spans="1:22" ht="15">
      <c r="A45" s="16"/>
      <c r="B45" s="8" t="s">
        <v>118</v>
      </c>
      <c r="L45" s="7"/>
      <c r="O45" s="2"/>
      <c r="P45" s="2"/>
      <c r="Q45" s="2"/>
      <c r="R45" s="2"/>
      <c r="S45" s="2"/>
      <c r="T45" s="2"/>
      <c r="U45" s="2"/>
      <c r="V45" s="2"/>
    </row>
    <row r="46" spans="1:22" ht="15">
      <c r="A46" s="16"/>
      <c r="L46" s="7"/>
      <c r="O46" s="2"/>
      <c r="P46" s="2"/>
      <c r="Q46" s="2"/>
      <c r="R46" s="2"/>
      <c r="S46" s="2"/>
      <c r="T46" s="2"/>
      <c r="U46" s="2"/>
      <c r="V46" s="2"/>
    </row>
    <row r="47" spans="1:22" ht="15.75">
      <c r="A47" s="11" t="s">
        <v>16</v>
      </c>
      <c r="C47" s="14"/>
      <c r="G47" s="14" t="s">
        <v>67</v>
      </c>
      <c r="L47" s="7"/>
      <c r="O47" s="2"/>
      <c r="P47" s="2"/>
      <c r="Q47" s="2"/>
      <c r="R47" s="2"/>
      <c r="S47" s="2"/>
      <c r="T47" s="2"/>
      <c r="U47" s="2"/>
      <c r="V47" s="2"/>
    </row>
    <row r="48" spans="1:22" ht="15">
      <c r="B48" s="8" t="s">
        <v>153</v>
      </c>
      <c r="G48" s="8" t="s">
        <v>68</v>
      </c>
      <c r="L48" s="7"/>
      <c r="O48" s="2"/>
      <c r="P48" s="2"/>
      <c r="Q48" s="2"/>
      <c r="R48" s="2"/>
      <c r="S48" s="2"/>
      <c r="T48" s="2"/>
      <c r="U48" s="2"/>
      <c r="V48" s="2"/>
    </row>
    <row r="49" spans="1:22" ht="15">
      <c r="B49" s="8" t="s">
        <v>66</v>
      </c>
      <c r="G49" s="8" t="s">
        <v>69</v>
      </c>
      <c r="L49" s="7"/>
      <c r="O49" s="2"/>
      <c r="P49" s="2"/>
      <c r="Q49" s="2"/>
      <c r="R49" s="2"/>
      <c r="S49" s="2"/>
      <c r="T49" s="2"/>
      <c r="U49" s="2"/>
      <c r="V49" s="2"/>
    </row>
    <row r="50" spans="1:22">
      <c r="A50" s="8"/>
    </row>
    <row r="52" spans="1:22" ht="15">
      <c r="A52" s="11" t="s">
        <v>7</v>
      </c>
      <c r="C52" s="14"/>
      <c r="G52" s="14" t="s">
        <v>67</v>
      </c>
    </row>
    <row r="53" spans="1:22">
      <c r="B53" s="8" t="s">
        <v>54</v>
      </c>
      <c r="G53" s="8" t="s">
        <v>68</v>
      </c>
    </row>
    <row r="54" spans="1:22">
      <c r="B54" s="8" t="s">
        <v>66</v>
      </c>
      <c r="G54" s="8" t="s">
        <v>69</v>
      </c>
    </row>
    <row r="55" spans="1:22">
      <c r="B55" s="8" t="s">
        <v>55</v>
      </c>
    </row>
    <row r="56" spans="1:22">
      <c r="B56" s="8" t="s">
        <v>56</v>
      </c>
    </row>
    <row r="58" spans="1:22" ht="15">
      <c r="A58" s="11" t="s">
        <v>8</v>
      </c>
      <c r="C58" s="14"/>
      <c r="G58" s="14" t="s">
        <v>67</v>
      </c>
    </row>
    <row r="59" spans="1:22">
      <c r="B59" s="8" t="s">
        <v>154</v>
      </c>
      <c r="G59" s="8" t="s">
        <v>68</v>
      </c>
    </row>
    <row r="60" spans="1:22">
      <c r="B60" s="8" t="s">
        <v>66</v>
      </c>
      <c r="G60" s="8" t="s">
        <v>69</v>
      </c>
    </row>
    <row r="61" spans="1:22">
      <c r="B61" s="17"/>
    </row>
    <row r="63" spans="1:22" ht="15">
      <c r="A63" s="11" t="s">
        <v>9</v>
      </c>
      <c r="C63" s="14"/>
      <c r="G63" s="14" t="s">
        <v>67</v>
      </c>
    </row>
    <row r="64" spans="1:22">
      <c r="B64" s="8" t="s">
        <v>54</v>
      </c>
      <c r="G64" s="8" t="s">
        <v>68</v>
      </c>
    </row>
    <row r="65" spans="1:11">
      <c r="B65" s="8" t="s">
        <v>66</v>
      </c>
      <c r="G65" s="8" t="s">
        <v>69</v>
      </c>
    </row>
    <row r="68" spans="1:11" ht="15">
      <c r="A68" s="11" t="s">
        <v>10</v>
      </c>
      <c r="C68" s="14"/>
      <c r="G68" s="14" t="s">
        <v>67</v>
      </c>
      <c r="K68" s="11"/>
    </row>
    <row r="69" spans="1:11">
      <c r="B69" s="8" t="s">
        <v>54</v>
      </c>
      <c r="G69" s="8" t="s">
        <v>68</v>
      </c>
      <c r="K69" s="7"/>
    </row>
    <row r="70" spans="1:11">
      <c r="B70" s="8" t="s">
        <v>66</v>
      </c>
      <c r="G70" s="8" t="s">
        <v>69</v>
      </c>
      <c r="K70" s="7"/>
    </row>
    <row r="71" spans="1:11">
      <c r="B71" s="8" t="s">
        <v>117</v>
      </c>
      <c r="K71" s="7"/>
    </row>
    <row r="72" spans="1:11">
      <c r="B72" s="8" t="s">
        <v>116</v>
      </c>
      <c r="K72" s="7"/>
    </row>
    <row r="73" spans="1:11">
      <c r="B73" s="8" t="s">
        <v>119</v>
      </c>
      <c r="K73" s="7"/>
    </row>
    <row r="74" spans="1:11">
      <c r="K74" s="7"/>
    </row>
    <row r="75" spans="1:11" ht="15">
      <c r="A75" s="11" t="s">
        <v>11</v>
      </c>
      <c r="C75" s="14"/>
      <c r="G75" s="14" t="s">
        <v>67</v>
      </c>
      <c r="K75" s="7"/>
    </row>
    <row r="76" spans="1:11">
      <c r="B76" s="8" t="s">
        <v>54</v>
      </c>
      <c r="G76" s="8" t="s">
        <v>68</v>
      </c>
      <c r="K76" s="7"/>
    </row>
    <row r="77" spans="1:11">
      <c r="B77" s="8" t="s">
        <v>66</v>
      </c>
      <c r="G77" s="8" t="s">
        <v>69</v>
      </c>
      <c r="K77" s="7"/>
    </row>
    <row r="78" spans="1:11">
      <c r="B78" s="8" t="s">
        <v>117</v>
      </c>
      <c r="K78" s="7"/>
    </row>
    <row r="79" spans="1:11">
      <c r="B79" s="8" t="s">
        <v>116</v>
      </c>
      <c r="K79" s="7"/>
    </row>
    <row r="80" spans="1:11">
      <c r="B80" s="8" t="s">
        <v>119</v>
      </c>
      <c r="K80" s="7"/>
    </row>
    <row r="81" spans="1:11">
      <c r="K81" s="7"/>
    </row>
    <row r="82" spans="1:11" ht="15">
      <c r="A82" s="11" t="s">
        <v>0</v>
      </c>
      <c r="G82" s="14" t="s">
        <v>67</v>
      </c>
      <c r="K82" s="7"/>
    </row>
    <row r="83" spans="1:11">
      <c r="B83" s="8" t="s">
        <v>54</v>
      </c>
      <c r="C83" s="14"/>
      <c r="G83" s="8" t="s">
        <v>68</v>
      </c>
      <c r="K83" s="7"/>
    </row>
    <row r="84" spans="1:11">
      <c r="B84" s="8" t="s">
        <v>66</v>
      </c>
      <c r="G84" s="8" t="s">
        <v>69</v>
      </c>
    </row>
    <row r="85" spans="1:11">
      <c r="B85" s="8" t="s">
        <v>116</v>
      </c>
    </row>
    <row r="86" spans="1:11">
      <c r="B86" s="8" t="s">
        <v>117</v>
      </c>
    </row>
    <row r="87" spans="1:11">
      <c r="B87" s="8" t="s">
        <v>119</v>
      </c>
    </row>
  </sheetData>
  <mergeCells count="6">
    <mergeCell ref="A7:B7"/>
    <mergeCell ref="A8:B8"/>
    <mergeCell ref="A9:B9"/>
    <mergeCell ref="C7:D7"/>
    <mergeCell ref="C8:D8"/>
    <mergeCell ref="C9:D9"/>
  </mergeCells>
  <phoneticPr fontId="0" type="noConversion"/>
  <pageMargins left="0.25" right="0.25" top="0.5" bottom="0.5" header="0.25" footer="0.25"/>
  <pageSetup orientation="portrait" horizontalDpi="1200" verticalDpi="1200" r:id="rId1"/>
  <headerFooter alignWithMargins="0">
    <oddHeader>&amp;LW. D. Boyce Council&amp;CPlanning Calendar&amp;RBoy Scouts of America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9"/>
  <sheetViews>
    <sheetView workbookViewId="0">
      <selection activeCell="A23" sqref="A23:D23"/>
    </sheetView>
  </sheetViews>
  <sheetFormatPr defaultRowHeight="15"/>
  <cols>
    <col min="1" max="16384" width="9.140625" style="2"/>
  </cols>
  <sheetData>
    <row r="1" spans="1:9" ht="18.75">
      <c r="A1" s="18"/>
      <c r="E1" s="74" t="s">
        <v>149</v>
      </c>
    </row>
    <row r="2" spans="1:9" ht="15.75">
      <c r="A2" s="73"/>
    </row>
    <row r="3" spans="1:9" ht="15.75">
      <c r="A3" s="70" t="s">
        <v>148</v>
      </c>
    </row>
    <row r="4" spans="1:9" ht="15.75">
      <c r="A4" s="70" t="s">
        <v>147</v>
      </c>
    </row>
    <row r="5" spans="1:9" ht="15.75">
      <c r="A5" s="69" t="s">
        <v>146</v>
      </c>
      <c r="C5" s="72"/>
      <c r="D5" s="72"/>
      <c r="E5" s="72"/>
      <c r="F5" s="72"/>
      <c r="G5" s="72"/>
      <c r="H5" s="72"/>
      <c r="I5" s="72"/>
    </row>
    <row r="6" spans="1:9" ht="15.75">
      <c r="A6" s="70" t="s">
        <v>145</v>
      </c>
      <c r="C6" s="71"/>
      <c r="D6" s="71"/>
      <c r="E6" s="71"/>
      <c r="F6" s="71"/>
      <c r="G6" s="71"/>
      <c r="H6" s="71"/>
      <c r="I6" s="71"/>
    </row>
    <row r="7" spans="1:9" ht="15.75">
      <c r="A7" s="70" t="s">
        <v>144</v>
      </c>
    </row>
    <row r="8" spans="1:9" ht="15.75">
      <c r="A8" s="70" t="s">
        <v>143</v>
      </c>
    </row>
    <row r="9" spans="1:9" ht="15.75">
      <c r="A9" s="70" t="s">
        <v>142</v>
      </c>
    </row>
    <row r="10" spans="1:9" ht="15.75">
      <c r="A10" s="70" t="s">
        <v>141</v>
      </c>
    </row>
    <row r="11" spans="1:9" ht="15.75">
      <c r="A11" s="69" t="s">
        <v>140</v>
      </c>
    </row>
    <row r="12" spans="1:9" ht="15.75">
      <c r="A12" s="70" t="s">
        <v>139</v>
      </c>
    </row>
    <row r="13" spans="1:9" ht="15.75">
      <c r="A13" s="70" t="s">
        <v>138</v>
      </c>
    </row>
    <row r="14" spans="1:9" ht="15.75">
      <c r="A14" s="70" t="s">
        <v>137</v>
      </c>
    </row>
    <row r="15" spans="1:9" ht="15.75">
      <c r="A15" s="70" t="s">
        <v>136</v>
      </c>
    </row>
    <row r="16" spans="1:9" ht="15.75">
      <c r="A16" s="69" t="s">
        <v>135</v>
      </c>
    </row>
    <row r="17" spans="1:4" ht="15.75">
      <c r="A17" s="69" t="s">
        <v>134</v>
      </c>
    </row>
    <row r="19" spans="1:4">
      <c r="A19" s="68" t="s">
        <v>133</v>
      </c>
    </row>
    <row r="20" spans="1:4">
      <c r="A20" s="68" t="s">
        <v>132</v>
      </c>
    </row>
    <row r="23" spans="1:4">
      <c r="A23" s="200" t="s">
        <v>235</v>
      </c>
      <c r="B23" s="200"/>
      <c r="C23" s="200"/>
      <c r="D23" s="200"/>
    </row>
    <row r="24" spans="1:4">
      <c r="A24" s="2" t="s">
        <v>238</v>
      </c>
    </row>
    <row r="25" spans="1:4">
      <c r="A25" s="2" t="s">
        <v>239</v>
      </c>
    </row>
    <row r="26" spans="1:4">
      <c r="A26" s="2" t="s">
        <v>240</v>
      </c>
    </row>
    <row r="27" spans="1:4">
      <c r="A27" s="2" t="s">
        <v>241</v>
      </c>
    </row>
    <row r="28" spans="1:4">
      <c r="A28" s="2" t="s">
        <v>236</v>
      </c>
    </row>
    <row r="29" spans="1:4">
      <c r="A29" s="2" t="s">
        <v>237</v>
      </c>
    </row>
  </sheetData>
  <phoneticPr fontId="15"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65"/>
  <sheetViews>
    <sheetView topLeftCell="G20" workbookViewId="0">
      <selection activeCell="R26" sqref="R26"/>
    </sheetView>
  </sheetViews>
  <sheetFormatPr defaultColWidth="9.140625" defaultRowHeight="12.75"/>
  <cols>
    <col min="1" max="1" width="17.85546875" style="198" hidden="1" customWidth="1"/>
    <col min="2" max="2" width="2.7109375" style="198" hidden="1" customWidth="1"/>
    <col min="3" max="3" width="10.7109375" style="198" hidden="1" customWidth="1"/>
    <col min="4" max="4" width="2.7109375" style="198" hidden="1" customWidth="1"/>
    <col min="5" max="5" width="12.42578125" style="199" hidden="1" customWidth="1"/>
    <col min="6" max="6" width="2.7109375" style="87" hidden="1" customWidth="1"/>
    <col min="7" max="7" width="26.42578125" style="87" customWidth="1"/>
    <col min="8" max="8" width="13" style="87" customWidth="1"/>
    <col min="9" max="9" width="21.42578125" style="87" customWidth="1"/>
    <col min="10" max="10" width="4.140625" style="87" customWidth="1"/>
    <col min="11" max="11" width="11.28515625" style="198" customWidth="1"/>
    <col min="12" max="12" width="2.7109375" style="198" customWidth="1"/>
    <col min="13" max="13" width="12.28515625" style="198" customWidth="1"/>
    <col min="14" max="14" width="2.7109375" style="198" customWidth="1"/>
    <col min="15" max="15" width="11.28515625" style="199" customWidth="1"/>
    <col min="16" max="16" width="0.85546875" style="87" customWidth="1"/>
    <col min="17" max="16384" width="9.140625" style="87"/>
  </cols>
  <sheetData>
    <row r="1" spans="1:21" ht="19.5" thickBot="1">
      <c r="A1" s="84" t="s">
        <v>155</v>
      </c>
      <c r="B1" s="85"/>
      <c r="C1" s="85"/>
      <c r="D1" s="85"/>
      <c r="E1" s="86"/>
      <c r="G1" s="215" t="s">
        <v>156</v>
      </c>
      <c r="H1" s="215"/>
      <c r="I1" s="215"/>
      <c r="J1" s="88"/>
      <c r="K1" s="89"/>
      <c r="L1" s="89"/>
      <c r="M1" s="89"/>
      <c r="N1" s="89"/>
      <c r="O1" s="90"/>
      <c r="P1" s="88"/>
    </row>
    <row r="2" spans="1:21" ht="18" customHeight="1" thickTop="1">
      <c r="A2" s="91"/>
      <c r="B2" s="91"/>
      <c r="C2" s="91" t="s">
        <v>157</v>
      </c>
      <c r="D2" s="91"/>
      <c r="E2" s="92">
        <v>39644</v>
      </c>
      <c r="G2" s="93" t="s">
        <v>158</v>
      </c>
      <c r="H2" s="216"/>
      <c r="I2" s="216"/>
      <c r="J2" s="88"/>
      <c r="K2" s="94"/>
      <c r="L2" s="94"/>
      <c r="M2" s="94" t="s">
        <v>157</v>
      </c>
      <c r="N2" s="94"/>
      <c r="O2" s="95"/>
      <c r="P2" s="88"/>
    </row>
    <row r="3" spans="1:21" s="102" customFormat="1" ht="15" customHeight="1">
      <c r="A3" s="96"/>
      <c r="B3" s="91"/>
      <c r="C3" s="97"/>
      <c r="D3" s="97"/>
      <c r="E3" s="97"/>
      <c r="F3" s="98"/>
      <c r="G3" s="99"/>
      <c r="H3" s="210"/>
      <c r="I3" s="210"/>
      <c r="J3" s="100"/>
      <c r="K3" s="94"/>
      <c r="L3" s="94"/>
      <c r="M3" s="101"/>
      <c r="N3" s="99"/>
      <c r="O3" s="99"/>
      <c r="P3" s="99"/>
    </row>
    <row r="4" spans="1:21" s="102" customFormat="1" ht="15" customHeight="1">
      <c r="A4" s="91"/>
      <c r="B4" s="91"/>
      <c r="C4" s="91" t="s">
        <v>159</v>
      </c>
      <c r="D4" s="91"/>
      <c r="E4" s="103">
        <v>1234</v>
      </c>
      <c r="G4" s="99" t="s">
        <v>160</v>
      </c>
      <c r="H4" s="212"/>
      <c r="I4" s="212"/>
      <c r="J4" s="99"/>
      <c r="K4" s="94"/>
      <c r="L4" s="94"/>
      <c r="M4" s="94" t="s">
        <v>161</v>
      </c>
      <c r="N4" s="94"/>
      <c r="O4" s="104"/>
      <c r="P4" s="99"/>
      <c r="U4" s="105"/>
    </row>
    <row r="5" spans="1:21" s="102" customFormat="1" ht="29.25" customHeight="1">
      <c r="A5" s="91"/>
      <c r="B5" s="91"/>
      <c r="C5" s="97"/>
      <c r="D5" s="97"/>
      <c r="E5" s="97"/>
      <c r="F5" s="98"/>
      <c r="G5" s="106" t="s">
        <v>162</v>
      </c>
      <c r="H5" s="212"/>
      <c r="I5" s="212"/>
      <c r="J5" s="100"/>
      <c r="K5" s="94"/>
      <c r="L5" s="94"/>
      <c r="M5" s="107"/>
      <c r="N5" s="99"/>
      <c r="O5" s="99"/>
      <c r="P5" s="99"/>
    </row>
    <row r="6" spans="1:21" s="102" customFormat="1" ht="15" customHeight="1">
      <c r="A6" s="108"/>
      <c r="B6" s="108"/>
      <c r="C6" s="91" t="s">
        <v>163</v>
      </c>
      <c r="D6" s="91"/>
      <c r="E6" s="103" t="s">
        <v>164</v>
      </c>
      <c r="F6" s="98"/>
      <c r="G6" s="99" t="s">
        <v>165</v>
      </c>
      <c r="H6" s="212"/>
      <c r="I6" s="212"/>
      <c r="J6" s="100"/>
      <c r="K6" s="100"/>
      <c r="L6" s="100"/>
      <c r="M6" s="94" t="s">
        <v>163</v>
      </c>
      <c r="N6" s="94"/>
      <c r="O6" s="104"/>
      <c r="P6" s="99"/>
    </row>
    <row r="7" spans="1:21" s="102" customFormat="1" ht="15" customHeight="1">
      <c r="A7" s="109"/>
      <c r="B7" s="109"/>
      <c r="C7" s="97"/>
      <c r="D7" s="97"/>
      <c r="E7" s="97"/>
      <c r="G7" s="99" t="s">
        <v>166</v>
      </c>
      <c r="H7" s="212"/>
      <c r="I7" s="212"/>
      <c r="J7" s="99"/>
      <c r="K7" s="101"/>
      <c r="L7" s="101"/>
      <c r="M7" s="107"/>
      <c r="N7" s="99"/>
      <c r="O7" s="99"/>
      <c r="P7" s="99"/>
    </row>
    <row r="8" spans="1:21" s="102" customFormat="1" ht="15" customHeight="1">
      <c r="A8" s="109"/>
      <c r="B8" s="109"/>
      <c r="C8" s="110" t="s">
        <v>167</v>
      </c>
      <c r="D8" s="91"/>
      <c r="E8" s="103">
        <v>50</v>
      </c>
      <c r="G8" s="99" t="s">
        <v>168</v>
      </c>
      <c r="H8" s="212"/>
      <c r="I8" s="212"/>
      <c r="J8" s="99"/>
      <c r="K8" s="101"/>
      <c r="L8" s="101"/>
      <c r="M8" s="94" t="s">
        <v>169</v>
      </c>
      <c r="N8" s="94"/>
      <c r="O8" s="111"/>
      <c r="P8" s="99"/>
    </row>
    <row r="9" spans="1:21" s="102" customFormat="1" ht="15" customHeight="1">
      <c r="A9" s="109"/>
      <c r="B9" s="109"/>
      <c r="C9" s="110" t="s">
        <v>170</v>
      </c>
      <c r="D9" s="91"/>
      <c r="E9" s="103">
        <v>10</v>
      </c>
      <c r="G9" s="99"/>
      <c r="H9" s="112"/>
      <c r="I9" s="112"/>
      <c r="J9" s="99"/>
      <c r="K9" s="101"/>
      <c r="L9" s="101"/>
      <c r="M9" s="94" t="s">
        <v>170</v>
      </c>
      <c r="N9" s="94"/>
      <c r="O9" s="111"/>
      <c r="P9" s="99"/>
    </row>
    <row r="10" spans="1:21" s="102" customFormat="1" ht="12" customHeight="1" thickBot="1">
      <c r="A10" s="113"/>
      <c r="B10" s="113"/>
      <c r="C10" s="114"/>
      <c r="D10" s="114"/>
      <c r="E10" s="115"/>
      <c r="F10" s="116"/>
      <c r="G10" s="117"/>
      <c r="H10" s="213"/>
      <c r="I10" s="213"/>
      <c r="J10" s="118"/>
      <c r="K10" s="119"/>
      <c r="L10" s="119"/>
      <c r="M10" s="120"/>
      <c r="N10" s="120"/>
      <c r="O10" s="121"/>
      <c r="P10" s="99"/>
    </row>
    <row r="11" spans="1:21" s="102" customFormat="1" ht="19.5" thickTop="1">
      <c r="A11" s="103"/>
      <c r="B11" s="103"/>
      <c r="C11" s="122" t="s">
        <v>171</v>
      </c>
      <c r="D11" s="103"/>
      <c r="E11" s="123"/>
      <c r="F11" s="98"/>
      <c r="G11" s="124"/>
      <c r="H11" s="124"/>
      <c r="I11" s="124"/>
      <c r="J11" s="100"/>
      <c r="K11" s="125"/>
      <c r="L11" s="125"/>
      <c r="M11" s="126" t="s">
        <v>172</v>
      </c>
      <c r="N11" s="125"/>
      <c r="O11" s="127"/>
      <c r="P11" s="99"/>
    </row>
    <row r="12" spans="1:21" s="102" customFormat="1" ht="18.75">
      <c r="A12" s="108" t="s">
        <v>173</v>
      </c>
      <c r="B12" s="108"/>
      <c r="C12" s="108" t="s">
        <v>174</v>
      </c>
      <c r="D12" s="108"/>
      <c r="E12" s="128" t="s">
        <v>18</v>
      </c>
      <c r="G12" s="129"/>
      <c r="H12" s="129"/>
      <c r="I12" s="129"/>
      <c r="J12" s="99"/>
      <c r="K12" s="100" t="s">
        <v>173</v>
      </c>
      <c r="L12" s="100"/>
      <c r="M12" s="100" t="s">
        <v>174</v>
      </c>
      <c r="N12" s="100"/>
      <c r="O12" s="130" t="s">
        <v>18</v>
      </c>
      <c r="P12" s="99"/>
    </row>
    <row r="13" spans="1:21" s="102" customFormat="1" ht="9.75" customHeight="1">
      <c r="A13" s="108" t="s">
        <v>175</v>
      </c>
      <c r="B13" s="108"/>
      <c r="C13" s="108" t="s">
        <v>176</v>
      </c>
      <c r="D13" s="108"/>
      <c r="E13" s="128" t="s">
        <v>177</v>
      </c>
      <c r="G13" s="99"/>
      <c r="H13" s="99"/>
      <c r="I13" s="99"/>
      <c r="J13" s="99"/>
      <c r="K13" s="100" t="s">
        <v>175</v>
      </c>
      <c r="L13" s="100"/>
      <c r="M13" s="100" t="s">
        <v>178</v>
      </c>
      <c r="N13" s="100"/>
      <c r="O13" s="130" t="s">
        <v>177</v>
      </c>
      <c r="P13" s="99"/>
    </row>
    <row r="14" spans="1:21" s="102" customFormat="1" ht="18" customHeight="1">
      <c r="A14" s="103" t="s">
        <v>179</v>
      </c>
      <c r="B14" s="108"/>
      <c r="C14" s="103" t="s">
        <v>180</v>
      </c>
      <c r="D14" s="108"/>
      <c r="E14" s="123" t="s">
        <v>17</v>
      </c>
      <c r="G14" s="131" t="s">
        <v>181</v>
      </c>
      <c r="H14" s="99"/>
      <c r="I14" s="99"/>
      <c r="J14" s="99"/>
      <c r="K14" s="125" t="s">
        <v>182</v>
      </c>
      <c r="L14" s="100"/>
      <c r="M14" s="125" t="s">
        <v>180</v>
      </c>
      <c r="N14" s="100"/>
      <c r="O14" s="127" t="s">
        <v>17</v>
      </c>
      <c r="P14" s="99"/>
    </row>
    <row r="15" spans="1:21" s="102" customFormat="1" ht="15" customHeight="1">
      <c r="A15" s="132">
        <v>15</v>
      </c>
      <c r="B15" s="108"/>
      <c r="C15" s="133">
        <v>60</v>
      </c>
      <c r="D15" s="108"/>
      <c r="E15" s="134">
        <f>+A15*C15</f>
        <v>900</v>
      </c>
      <c r="G15" s="99" t="s">
        <v>183</v>
      </c>
      <c r="H15" s="135" t="s">
        <v>243</v>
      </c>
      <c r="I15" s="135"/>
      <c r="J15" s="99"/>
      <c r="K15" s="136">
        <v>128</v>
      </c>
      <c r="L15" s="100"/>
      <c r="M15" s="137">
        <f>O8</f>
        <v>0</v>
      </c>
      <c r="N15" s="100"/>
      <c r="O15" s="136">
        <f>IF(M15="","",K15*M15)</f>
        <v>0</v>
      </c>
      <c r="P15" s="99"/>
    </row>
    <row r="16" spans="1:21" s="102" customFormat="1" ht="12" customHeight="1">
      <c r="A16" s="138"/>
      <c r="B16" s="138"/>
      <c r="C16" s="109"/>
      <c r="D16" s="109"/>
      <c r="E16" s="139"/>
      <c r="G16" s="99"/>
      <c r="H16" s="99" t="s">
        <v>244</v>
      </c>
      <c r="I16" s="99"/>
      <c r="J16" s="99"/>
      <c r="K16" s="136">
        <v>45</v>
      </c>
      <c r="L16" s="140"/>
      <c r="M16" s="141">
        <f>O9</f>
        <v>0</v>
      </c>
      <c r="N16" s="101"/>
      <c r="O16" s="136">
        <f>IF(M16="","",K16*M16)</f>
        <v>0</v>
      </c>
      <c r="P16" s="99"/>
    </row>
    <row r="17" spans="1:16" s="102" customFormat="1" ht="12" customHeight="1">
      <c r="A17" s="143">
        <v>20</v>
      </c>
      <c r="B17" s="138"/>
      <c r="C17" s="144">
        <v>1</v>
      </c>
      <c r="D17" s="109"/>
      <c r="E17" s="145">
        <f>+A17*C17</f>
        <v>20</v>
      </c>
      <c r="G17" s="99" t="s">
        <v>184</v>
      </c>
      <c r="H17" s="135" t="s">
        <v>245</v>
      </c>
      <c r="I17" s="135"/>
      <c r="J17" s="99"/>
      <c r="K17" s="146"/>
      <c r="L17" s="140"/>
      <c r="M17" s="141"/>
      <c r="N17" s="101"/>
      <c r="O17" s="136">
        <v>100</v>
      </c>
      <c r="P17" s="99"/>
    </row>
    <row r="18" spans="1:16" s="102" customFormat="1" ht="12" customHeight="1">
      <c r="A18" s="138"/>
      <c r="B18" s="138"/>
      <c r="C18" s="109"/>
      <c r="D18" s="109"/>
      <c r="E18" s="139"/>
      <c r="G18" s="99"/>
      <c r="H18" s="99"/>
      <c r="I18" s="99"/>
      <c r="J18" s="99"/>
      <c r="K18" s="147"/>
      <c r="L18" s="140"/>
      <c r="M18" s="148"/>
      <c r="N18" s="101"/>
      <c r="O18" s="149"/>
      <c r="P18" s="99"/>
    </row>
    <row r="19" spans="1:16" s="102" customFormat="1" ht="12" customHeight="1">
      <c r="A19" s="143">
        <v>12</v>
      </c>
      <c r="B19" s="138"/>
      <c r="C19" s="144">
        <v>50</v>
      </c>
      <c r="D19" s="109"/>
      <c r="E19" s="145">
        <f>+A19*C19</f>
        <v>600</v>
      </c>
      <c r="G19" s="150" t="s">
        <v>185</v>
      </c>
      <c r="H19" s="135" t="s">
        <v>246</v>
      </c>
      <c r="I19" s="135"/>
      <c r="J19" s="99"/>
      <c r="K19" s="136">
        <v>15</v>
      </c>
      <c r="L19" s="140"/>
      <c r="M19" s="137">
        <f>O8+O9</f>
        <v>0</v>
      </c>
      <c r="N19" s="101"/>
      <c r="O19" s="136">
        <f>IF(M19="","",K19*M19)</f>
        <v>0</v>
      </c>
      <c r="P19" s="99"/>
    </row>
    <row r="20" spans="1:16" s="102" customFormat="1" ht="12" customHeight="1">
      <c r="A20" s="138"/>
      <c r="B20" s="138"/>
      <c r="C20" s="109"/>
      <c r="D20" s="109"/>
      <c r="E20" s="139"/>
      <c r="G20" s="99"/>
      <c r="H20" s="99"/>
      <c r="I20" s="99"/>
      <c r="J20" s="99"/>
      <c r="K20" s="151"/>
      <c r="L20" s="140"/>
      <c r="M20" s="152"/>
      <c r="N20" s="101"/>
      <c r="O20" s="142"/>
      <c r="P20" s="99"/>
    </row>
    <row r="21" spans="1:16" s="102" customFormat="1" ht="12" customHeight="1">
      <c r="A21" s="138"/>
      <c r="B21" s="138"/>
      <c r="C21" s="109"/>
      <c r="D21" s="109"/>
      <c r="E21" s="139"/>
      <c r="G21" s="99" t="s">
        <v>186</v>
      </c>
      <c r="H21" s="155" t="s">
        <v>187</v>
      </c>
      <c r="I21" s="155"/>
      <c r="J21" s="99"/>
      <c r="K21" s="140"/>
      <c r="L21" s="140"/>
      <c r="M21" s="141"/>
      <c r="N21" s="101"/>
      <c r="O21" s="154"/>
      <c r="P21" s="99"/>
    </row>
    <row r="22" spans="1:16" s="102" customFormat="1" ht="12" customHeight="1">
      <c r="A22" s="138"/>
      <c r="B22" s="138"/>
      <c r="C22" s="109"/>
      <c r="D22" s="109"/>
      <c r="E22" s="139"/>
      <c r="G22" s="99"/>
      <c r="H22" s="99"/>
      <c r="I22" s="99"/>
      <c r="J22" s="99"/>
      <c r="K22" s="156"/>
      <c r="L22" s="99"/>
      <c r="M22" s="148"/>
      <c r="N22" s="99"/>
      <c r="O22" s="156"/>
      <c r="P22" s="99"/>
    </row>
    <row r="23" spans="1:16" s="102" customFormat="1" ht="12" customHeight="1">
      <c r="A23" s="143">
        <v>12</v>
      </c>
      <c r="B23" s="138"/>
      <c r="C23" s="144">
        <v>50</v>
      </c>
      <c r="D23" s="109"/>
      <c r="E23" s="145">
        <f>+A23*C23</f>
        <v>600</v>
      </c>
      <c r="G23" s="99"/>
      <c r="H23" s="157"/>
      <c r="I23" s="157"/>
      <c r="J23" s="99"/>
      <c r="K23" s="153">
        <v>20</v>
      </c>
      <c r="L23" s="140"/>
      <c r="M23" s="148">
        <f>O8</f>
        <v>0</v>
      </c>
      <c r="N23" s="101"/>
      <c r="O23" s="136">
        <f>IF(K23="","",K23*M23)</f>
        <v>0</v>
      </c>
      <c r="P23" s="99"/>
    </row>
    <row r="24" spans="1:16" s="102" customFormat="1" ht="12" customHeight="1">
      <c r="A24" s="138"/>
      <c r="B24" s="138"/>
      <c r="C24" s="109"/>
      <c r="D24" s="109"/>
      <c r="E24" s="139"/>
      <c r="G24" s="99" t="s">
        <v>188</v>
      </c>
      <c r="H24" s="99"/>
      <c r="I24" s="99"/>
      <c r="J24" s="99"/>
      <c r="K24" s="158"/>
      <c r="L24" s="140"/>
      <c r="M24" s="152"/>
      <c r="N24" s="101"/>
      <c r="O24" s="158"/>
      <c r="P24" s="99"/>
    </row>
    <row r="25" spans="1:16" s="102" customFormat="1" ht="12" customHeight="1">
      <c r="A25" s="143">
        <v>10</v>
      </c>
      <c r="B25" s="138"/>
      <c r="C25" s="144">
        <v>50</v>
      </c>
      <c r="D25" s="109"/>
      <c r="E25" s="145">
        <f>+A25*C25</f>
        <v>500</v>
      </c>
      <c r="G25" s="159" t="s">
        <v>189</v>
      </c>
      <c r="H25" s="135" t="s">
        <v>190</v>
      </c>
      <c r="I25" s="135"/>
      <c r="J25" s="99"/>
      <c r="K25" s="153">
        <v>35</v>
      </c>
      <c r="L25" s="140"/>
      <c r="M25" s="148">
        <f>O8</f>
        <v>0</v>
      </c>
      <c r="N25" s="101"/>
      <c r="O25" s="136">
        <f>IF(K25="","",K25*M25)</f>
        <v>0</v>
      </c>
      <c r="P25" s="99"/>
    </row>
    <row r="26" spans="1:16" s="102" customFormat="1" ht="12" customHeight="1">
      <c r="A26" s="138"/>
      <c r="B26" s="138"/>
      <c r="C26" s="109"/>
      <c r="D26" s="109"/>
      <c r="E26" s="139"/>
      <c r="G26" s="99"/>
      <c r="H26" s="99"/>
      <c r="I26" s="99"/>
      <c r="J26" s="99"/>
      <c r="K26" s="151"/>
      <c r="L26" s="140"/>
      <c r="M26" s="152"/>
      <c r="N26" s="101"/>
      <c r="O26" s="142"/>
      <c r="P26" s="99"/>
    </row>
    <row r="27" spans="1:16" s="102" customFormat="1" ht="12" customHeight="1">
      <c r="A27" s="143">
        <v>10</v>
      </c>
      <c r="B27" s="138"/>
      <c r="C27" s="144">
        <v>6</v>
      </c>
      <c r="D27" s="109"/>
      <c r="E27" s="145">
        <f>+A27*C27</f>
        <v>60</v>
      </c>
      <c r="G27" s="159" t="s">
        <v>191</v>
      </c>
      <c r="H27" s="135" t="s">
        <v>192</v>
      </c>
      <c r="I27" s="135"/>
      <c r="J27" s="99"/>
      <c r="K27" s="153">
        <v>25</v>
      </c>
      <c r="L27" s="140"/>
      <c r="M27" s="148">
        <f>O9</f>
        <v>0</v>
      </c>
      <c r="N27" s="101"/>
      <c r="O27" s="136">
        <f>IF(K27="","",K27*M27)</f>
        <v>0</v>
      </c>
      <c r="P27" s="99"/>
    </row>
    <row r="28" spans="1:16" s="102" customFormat="1" ht="12" customHeight="1">
      <c r="A28" s="138"/>
      <c r="B28" s="138"/>
      <c r="C28" s="109"/>
      <c r="D28" s="109"/>
      <c r="E28" s="139"/>
      <c r="G28" s="99"/>
      <c r="H28" s="99"/>
      <c r="I28" s="99"/>
      <c r="J28" s="99"/>
      <c r="K28" s="146"/>
      <c r="L28" s="140"/>
      <c r="M28" s="141"/>
      <c r="N28" s="101"/>
      <c r="O28" s="146"/>
      <c r="P28" s="99"/>
    </row>
    <row r="29" spans="1:16" s="102" customFormat="1" ht="15" customHeight="1">
      <c r="A29" s="143">
        <v>10</v>
      </c>
      <c r="B29" s="138"/>
      <c r="C29" s="144">
        <v>50</v>
      </c>
      <c r="D29" s="109"/>
      <c r="E29" s="145">
        <f>+A29*C29</f>
        <v>500</v>
      </c>
      <c r="G29" s="99" t="s">
        <v>193</v>
      </c>
      <c r="H29" s="214"/>
      <c r="I29" s="214"/>
      <c r="J29" s="99"/>
      <c r="K29" s="153"/>
      <c r="L29" s="140"/>
      <c r="M29" s="148"/>
      <c r="N29" s="101"/>
      <c r="O29" s="136" t="str">
        <f>IF(M29="","",K29*M29)</f>
        <v/>
      </c>
      <c r="P29" s="99"/>
    </row>
    <row r="30" spans="1:16" s="102" customFormat="1" ht="15" customHeight="1">
      <c r="A30" s="143">
        <v>8</v>
      </c>
      <c r="B30" s="138"/>
      <c r="C30" s="144">
        <v>50</v>
      </c>
      <c r="D30" s="109"/>
      <c r="E30" s="145">
        <f>+A30*C30</f>
        <v>400</v>
      </c>
      <c r="G30" s="99" t="s">
        <v>194</v>
      </c>
      <c r="H30" s="209" t="s">
        <v>195</v>
      </c>
      <c r="I30" s="209"/>
      <c r="J30" s="99"/>
      <c r="K30" s="153">
        <v>10</v>
      </c>
      <c r="L30" s="140"/>
      <c r="M30" s="148">
        <f>O8</f>
        <v>0</v>
      </c>
      <c r="N30" s="101"/>
      <c r="O30" s="136">
        <f>IF(M30="","",K30*M30)</f>
        <v>0</v>
      </c>
      <c r="P30" s="99"/>
    </row>
    <row r="31" spans="1:16" s="102" customFormat="1" ht="15" customHeight="1">
      <c r="A31" s="143">
        <v>6</v>
      </c>
      <c r="B31" s="138"/>
      <c r="C31" s="144">
        <v>10</v>
      </c>
      <c r="D31" s="109"/>
      <c r="E31" s="145">
        <f>+A31*C31</f>
        <v>60</v>
      </c>
      <c r="G31" s="99"/>
      <c r="H31" s="214"/>
      <c r="I31" s="214"/>
      <c r="J31" s="99"/>
      <c r="K31" s="153"/>
      <c r="L31" s="140"/>
      <c r="M31" s="148"/>
      <c r="N31" s="101"/>
      <c r="O31" s="136"/>
      <c r="P31" s="99"/>
    </row>
    <row r="32" spans="1:16" s="102" customFormat="1" ht="15" customHeight="1">
      <c r="A32" s="143">
        <v>5</v>
      </c>
      <c r="B32" s="138"/>
      <c r="C32" s="144">
        <v>50</v>
      </c>
      <c r="D32" s="109"/>
      <c r="E32" s="145">
        <f>+A32*C32</f>
        <v>250</v>
      </c>
      <c r="G32" s="99"/>
      <c r="H32" s="209"/>
      <c r="I32" s="209"/>
      <c r="J32" s="99"/>
      <c r="K32" s="153"/>
      <c r="L32" s="140"/>
      <c r="M32" s="148"/>
      <c r="N32" s="101"/>
      <c r="O32" s="136" t="str">
        <f>IF(K32="","",K32*M32)</f>
        <v/>
      </c>
      <c r="P32" s="99"/>
    </row>
    <row r="33" spans="1:16" s="102" customFormat="1" ht="12" customHeight="1">
      <c r="A33" s="138"/>
      <c r="B33" s="138"/>
      <c r="C33" s="109"/>
      <c r="D33" s="109"/>
      <c r="E33" s="139"/>
      <c r="G33" s="99"/>
      <c r="H33" s="99"/>
      <c r="I33" s="99"/>
      <c r="J33" s="99"/>
      <c r="K33" s="146"/>
      <c r="L33" s="140"/>
      <c r="M33" s="141"/>
      <c r="N33" s="101"/>
      <c r="O33" s="146"/>
      <c r="P33" s="99"/>
    </row>
    <row r="34" spans="1:16" s="102" customFormat="1" ht="12" customHeight="1">
      <c r="A34" s="138"/>
      <c r="B34" s="138"/>
      <c r="C34" s="109"/>
      <c r="D34" s="109"/>
      <c r="E34" s="139"/>
      <c r="F34" s="160"/>
      <c r="G34" s="99" t="s">
        <v>196</v>
      </c>
      <c r="H34" s="210"/>
      <c r="I34" s="210"/>
      <c r="J34" s="101"/>
      <c r="K34" s="147"/>
      <c r="L34" s="140"/>
      <c r="M34" s="148"/>
      <c r="N34" s="101"/>
      <c r="O34" s="149"/>
      <c r="P34" s="99"/>
    </row>
    <row r="35" spans="1:16" s="102" customFormat="1" ht="15" customHeight="1">
      <c r="A35" s="143">
        <v>10</v>
      </c>
      <c r="B35" s="138"/>
      <c r="C35" s="144">
        <v>50</v>
      </c>
      <c r="D35" s="109"/>
      <c r="E35" s="145">
        <f>+A35*C35</f>
        <v>500</v>
      </c>
      <c r="G35" s="159" t="s">
        <v>197</v>
      </c>
      <c r="H35" s="211" t="s">
        <v>247</v>
      </c>
      <c r="I35" s="211"/>
      <c r="J35" s="99"/>
      <c r="K35" s="153">
        <v>45</v>
      </c>
      <c r="L35" s="140"/>
      <c r="M35" s="148">
        <f>O7</f>
        <v>0</v>
      </c>
      <c r="N35" s="101"/>
      <c r="O35" s="136">
        <f>IF(K35="","",K35*M35)</f>
        <v>0</v>
      </c>
      <c r="P35" s="99"/>
    </row>
    <row r="36" spans="1:16" s="102" customFormat="1" ht="15" customHeight="1">
      <c r="A36" s="138"/>
      <c r="B36" s="138"/>
      <c r="C36" s="109"/>
      <c r="D36" s="109"/>
      <c r="E36" s="139"/>
      <c r="G36" s="159" t="s">
        <v>198</v>
      </c>
      <c r="H36" s="211" t="s">
        <v>247</v>
      </c>
      <c r="I36" s="211"/>
      <c r="J36" s="99"/>
      <c r="K36" s="161">
        <v>45</v>
      </c>
      <c r="L36" s="140"/>
      <c r="M36" s="148">
        <f>O7</f>
        <v>0</v>
      </c>
      <c r="N36" s="101"/>
      <c r="O36" s="136">
        <f>IF(K36="","",K36*M36)</f>
        <v>0</v>
      </c>
      <c r="P36" s="99"/>
    </row>
    <row r="37" spans="1:16" s="102" customFormat="1" ht="15" customHeight="1">
      <c r="A37" s="138"/>
      <c r="B37" s="138"/>
      <c r="C37" s="109"/>
      <c r="D37" s="109"/>
      <c r="E37" s="139"/>
      <c r="G37" s="159" t="s">
        <v>199</v>
      </c>
      <c r="H37" s="211" t="s">
        <v>247</v>
      </c>
      <c r="I37" s="211"/>
      <c r="J37" s="99"/>
      <c r="K37" s="161">
        <v>45</v>
      </c>
      <c r="L37" s="140"/>
      <c r="M37" s="148">
        <f>O7</f>
        <v>0</v>
      </c>
      <c r="N37" s="101"/>
      <c r="O37" s="136">
        <f t="shared" ref="O37:O38" si="0">IF(K37="","",K37*M37)</f>
        <v>0</v>
      </c>
      <c r="P37" s="99"/>
    </row>
    <row r="38" spans="1:16" s="102" customFormat="1" ht="15" customHeight="1">
      <c r="A38" s="138"/>
      <c r="B38" s="138"/>
      <c r="C38" s="109"/>
      <c r="D38" s="109"/>
      <c r="E38" s="139"/>
      <c r="G38" s="159" t="s">
        <v>200</v>
      </c>
      <c r="H38" s="211" t="s">
        <v>247</v>
      </c>
      <c r="I38" s="211"/>
      <c r="J38" s="99"/>
      <c r="K38" s="161">
        <v>45</v>
      </c>
      <c r="L38" s="140"/>
      <c r="M38" s="148">
        <f>O7</f>
        <v>0</v>
      </c>
      <c r="N38" s="101"/>
      <c r="O38" s="136">
        <f t="shared" si="0"/>
        <v>0</v>
      </c>
      <c r="P38" s="99"/>
    </row>
    <row r="39" spans="1:16" s="102" customFormat="1" ht="15" customHeight="1">
      <c r="A39" s="138"/>
      <c r="B39" s="138"/>
      <c r="C39" s="109"/>
      <c r="D39" s="109"/>
      <c r="E39" s="139"/>
      <c r="G39" s="159"/>
      <c r="H39" s="99"/>
      <c r="I39" s="99"/>
      <c r="J39" s="99"/>
      <c r="K39" s="146"/>
      <c r="L39" s="140"/>
      <c r="M39" s="162"/>
      <c r="N39" s="101"/>
      <c r="O39" s="146"/>
      <c r="P39" s="99"/>
    </row>
    <row r="40" spans="1:16" s="102" customFormat="1" ht="12" customHeight="1">
      <c r="A40" s="138"/>
      <c r="B40" s="138"/>
      <c r="C40" s="109"/>
      <c r="D40" s="109"/>
      <c r="E40" s="139"/>
      <c r="G40" s="99" t="s">
        <v>201</v>
      </c>
      <c r="H40" s="155" t="s">
        <v>202</v>
      </c>
      <c r="I40" s="155"/>
      <c r="J40" s="99"/>
      <c r="K40" s="147"/>
      <c r="L40" s="140"/>
      <c r="M40" s="148"/>
      <c r="N40" s="101"/>
      <c r="O40" s="149"/>
      <c r="P40" s="99"/>
    </row>
    <row r="41" spans="1:16" s="102" customFormat="1" ht="12" customHeight="1">
      <c r="A41" s="143">
        <v>20</v>
      </c>
      <c r="B41" s="138"/>
      <c r="C41" s="144">
        <v>50</v>
      </c>
      <c r="D41" s="109"/>
      <c r="E41" s="145">
        <f>+A41*C41</f>
        <v>1000</v>
      </c>
      <c r="G41" s="99" t="s">
        <v>203</v>
      </c>
      <c r="H41" s="157" t="s">
        <v>204</v>
      </c>
      <c r="I41" s="157"/>
      <c r="J41" s="99"/>
      <c r="K41" s="153">
        <v>15</v>
      </c>
      <c r="L41" s="140"/>
      <c r="M41" s="148">
        <f>O8</f>
        <v>0</v>
      </c>
      <c r="N41" s="101"/>
      <c r="O41" s="136">
        <f>IF(M41="","",K41*M41)</f>
        <v>0</v>
      </c>
      <c r="P41" s="99"/>
    </row>
    <row r="42" spans="1:16" s="102" customFormat="1" ht="15" customHeight="1">
      <c r="A42" s="143">
        <v>5</v>
      </c>
      <c r="B42" s="138"/>
      <c r="C42" s="144">
        <v>5</v>
      </c>
      <c r="D42" s="109"/>
      <c r="E42" s="145">
        <f>+A42*C42</f>
        <v>25</v>
      </c>
      <c r="G42" s="99" t="s">
        <v>205</v>
      </c>
      <c r="H42" s="99"/>
      <c r="I42" s="99"/>
      <c r="J42" s="99"/>
      <c r="K42" s="163"/>
      <c r="L42" s="140"/>
      <c r="M42" s="164"/>
      <c r="N42" s="101"/>
      <c r="O42" s="147"/>
      <c r="P42" s="99"/>
    </row>
    <row r="43" spans="1:16" s="102" customFormat="1" ht="15" customHeight="1">
      <c r="A43" s="138"/>
      <c r="B43" s="138"/>
      <c r="C43" s="109"/>
      <c r="D43" s="109"/>
      <c r="E43" s="139"/>
      <c r="G43" s="99"/>
      <c r="H43" s="157"/>
      <c r="I43" s="157"/>
      <c r="J43" s="99"/>
      <c r="K43" s="158"/>
      <c r="L43" s="140"/>
      <c r="M43" s="165"/>
      <c r="N43" s="101"/>
      <c r="O43" s="158"/>
      <c r="P43" s="99"/>
    </row>
    <row r="44" spans="1:16" s="102" customFormat="1" ht="15" customHeight="1">
      <c r="A44" s="143">
        <v>30</v>
      </c>
      <c r="B44" s="138" t="s">
        <v>206</v>
      </c>
      <c r="C44" s="144">
        <v>20</v>
      </c>
      <c r="D44" s="109" t="s">
        <v>207</v>
      </c>
      <c r="E44" s="139">
        <f>+A44*C44</f>
        <v>600</v>
      </c>
      <c r="G44" s="99" t="s">
        <v>208</v>
      </c>
      <c r="H44" s="157" t="s">
        <v>209</v>
      </c>
      <c r="I44" s="157"/>
      <c r="J44" s="99"/>
      <c r="K44" s="163">
        <v>5</v>
      </c>
      <c r="L44" s="140"/>
      <c r="M44" s="164">
        <f>O7</f>
        <v>0</v>
      </c>
      <c r="N44" s="101"/>
      <c r="O44" s="136">
        <f>IF(K44="","",K44*M44)</f>
        <v>0</v>
      </c>
      <c r="P44" s="99"/>
    </row>
    <row r="45" spans="1:16" s="102" customFormat="1" ht="15" customHeight="1">
      <c r="A45" s="143">
        <v>1</v>
      </c>
      <c r="B45" s="138" t="s">
        <v>206</v>
      </c>
      <c r="C45" s="144">
        <v>50</v>
      </c>
      <c r="D45" s="109" t="s">
        <v>207</v>
      </c>
      <c r="E45" s="139">
        <f>+A45*C45</f>
        <v>50</v>
      </c>
      <c r="G45" s="99" t="s">
        <v>210</v>
      </c>
      <c r="H45" s="157" t="s">
        <v>211</v>
      </c>
      <c r="I45" s="157"/>
      <c r="J45" s="99"/>
      <c r="K45" s="153">
        <v>5</v>
      </c>
      <c r="L45" s="140"/>
      <c r="M45" s="148">
        <f>O7</f>
        <v>0</v>
      </c>
      <c r="N45" s="101"/>
      <c r="O45" s="136">
        <f>IF(K45="","",K45*M45)</f>
        <v>0</v>
      </c>
      <c r="P45" s="99"/>
    </row>
    <row r="46" spans="1:16" s="102" customFormat="1" ht="15" customHeight="1">
      <c r="A46" s="143">
        <v>0.5</v>
      </c>
      <c r="B46" s="138" t="s">
        <v>206</v>
      </c>
      <c r="C46" s="144">
        <v>50</v>
      </c>
      <c r="D46" s="109" t="s">
        <v>207</v>
      </c>
      <c r="E46" s="139">
        <f>+A46*C46</f>
        <v>25</v>
      </c>
      <c r="G46" s="99" t="s">
        <v>212</v>
      </c>
      <c r="H46" s="157" t="s">
        <v>213</v>
      </c>
      <c r="I46" s="157"/>
      <c r="J46" s="99"/>
      <c r="K46" s="153">
        <v>3</v>
      </c>
      <c r="L46" s="140"/>
      <c r="M46" s="148">
        <f>-O7</f>
        <v>0</v>
      </c>
      <c r="N46" s="101"/>
      <c r="O46" s="136">
        <f>IF(K46="","",K46*M46)</f>
        <v>0</v>
      </c>
      <c r="P46" s="99"/>
    </row>
    <row r="47" spans="1:16" s="102" customFormat="1" ht="12" customHeight="1">
      <c r="A47" s="138"/>
      <c r="B47" s="138"/>
      <c r="C47" s="109"/>
      <c r="D47" s="109"/>
      <c r="E47" s="139"/>
      <c r="G47" s="99"/>
      <c r="H47" s="99"/>
      <c r="I47" s="99"/>
      <c r="J47" s="99"/>
      <c r="K47" s="140"/>
      <c r="L47" s="140"/>
      <c r="M47" s="141"/>
      <c r="N47" s="101"/>
      <c r="O47" s="142"/>
      <c r="P47" s="99"/>
    </row>
    <row r="48" spans="1:16" s="102" customFormat="1" ht="12" customHeight="1" thickBot="1">
      <c r="A48" s="128"/>
      <c r="B48" s="128"/>
      <c r="C48" s="108"/>
      <c r="D48" s="108"/>
      <c r="E48" s="166">
        <f>SUM(E15:E46)</f>
        <v>6090</v>
      </c>
      <c r="F48" s="167"/>
      <c r="G48" s="131" t="s">
        <v>214</v>
      </c>
      <c r="H48" s="131"/>
      <c r="I48" s="131"/>
      <c r="J48" s="131"/>
      <c r="K48" s="130"/>
      <c r="L48" s="130"/>
      <c r="M48" s="168"/>
      <c r="N48" s="100"/>
      <c r="O48" s="136">
        <f>SUM(O15:O46)</f>
        <v>100</v>
      </c>
      <c r="P48" s="99"/>
    </row>
    <row r="49" spans="1:16" s="102" customFormat="1" ht="12" customHeight="1">
      <c r="A49" s="138"/>
      <c r="B49" s="138"/>
      <c r="C49" s="109"/>
      <c r="D49" s="109"/>
      <c r="E49" s="139"/>
      <c r="G49" s="99"/>
      <c r="H49" s="99"/>
      <c r="I49" s="99"/>
      <c r="J49" s="99"/>
      <c r="K49" s="140"/>
      <c r="L49" s="140"/>
      <c r="M49" s="141"/>
      <c r="N49" s="101"/>
      <c r="O49" s="154"/>
      <c r="P49" s="99"/>
    </row>
    <row r="50" spans="1:16" s="102" customFormat="1" ht="12" customHeight="1">
      <c r="A50" s="138"/>
      <c r="B50" s="138"/>
      <c r="C50" s="109"/>
      <c r="D50" s="109"/>
      <c r="E50" s="139"/>
      <c r="G50" s="131" t="s">
        <v>215</v>
      </c>
      <c r="H50" s="99"/>
      <c r="I50" s="99"/>
      <c r="J50" s="99"/>
      <c r="K50" s="147"/>
      <c r="L50" s="140"/>
      <c r="M50" s="148"/>
      <c r="N50" s="101"/>
      <c r="O50" s="149"/>
      <c r="P50" s="99"/>
    </row>
    <row r="51" spans="1:16" s="102" customFormat="1" ht="12" customHeight="1">
      <c r="A51" s="143">
        <f>4*10</f>
        <v>40</v>
      </c>
      <c r="B51" s="138"/>
      <c r="C51" s="144">
        <v>50</v>
      </c>
      <c r="D51" s="109"/>
      <c r="E51" s="145">
        <f>+A51*C51</f>
        <v>2000</v>
      </c>
      <c r="G51" s="99" t="s">
        <v>216</v>
      </c>
      <c r="H51" s="99"/>
      <c r="I51" s="99"/>
      <c r="J51" s="99"/>
      <c r="K51" s="153">
        <v>128</v>
      </c>
      <c r="L51" s="140"/>
      <c r="M51" s="164">
        <f>O7+O8</f>
        <v>0</v>
      </c>
      <c r="N51" s="101"/>
      <c r="O51" s="136" t="str">
        <f>IF(K51*M51&gt;0,K51*M51,"")</f>
        <v/>
      </c>
      <c r="P51" s="99"/>
    </row>
    <row r="52" spans="1:16" s="102" customFormat="1" ht="12" customHeight="1" thickBot="1">
      <c r="A52" s="143">
        <v>500</v>
      </c>
      <c r="B52" s="138"/>
      <c r="C52" s="144">
        <v>1</v>
      </c>
      <c r="D52" s="109"/>
      <c r="E52" s="145">
        <f>+A52*C52</f>
        <v>500</v>
      </c>
      <c r="G52" s="99" t="s">
        <v>217</v>
      </c>
      <c r="H52" s="99"/>
      <c r="I52" s="99"/>
      <c r="J52" s="99"/>
      <c r="K52" s="152"/>
      <c r="L52" s="140"/>
      <c r="M52" s="152"/>
      <c r="N52" s="101"/>
      <c r="O52" s="136">
        <f>K52</f>
        <v>0</v>
      </c>
      <c r="P52" s="99"/>
    </row>
    <row r="53" spans="1:16" s="102" customFormat="1" ht="12" customHeight="1" thickBot="1">
      <c r="A53" s="138"/>
      <c r="B53" s="138"/>
      <c r="C53" s="109"/>
      <c r="D53" s="109"/>
      <c r="E53" s="169">
        <f>+E51+E52</f>
        <v>2500</v>
      </c>
      <c r="G53" s="131" t="s">
        <v>218</v>
      </c>
      <c r="H53" s="99"/>
      <c r="I53" s="99"/>
      <c r="J53" s="99"/>
      <c r="K53" s="146"/>
      <c r="L53" s="140"/>
      <c r="M53" s="141"/>
      <c r="N53" s="101"/>
      <c r="O53" s="136">
        <f>SUM(O51:O52)</f>
        <v>0</v>
      </c>
      <c r="P53" s="99"/>
    </row>
    <row r="54" spans="1:16" s="102" customFormat="1" ht="12" customHeight="1">
      <c r="A54" s="138"/>
      <c r="B54" s="138"/>
      <c r="C54" s="109"/>
      <c r="D54" s="109"/>
      <c r="E54" s="109"/>
      <c r="G54" s="99"/>
      <c r="H54" s="99"/>
      <c r="I54" s="99"/>
      <c r="J54" s="99"/>
      <c r="K54" s="147"/>
      <c r="L54" s="140"/>
      <c r="M54" s="170"/>
      <c r="N54" s="101"/>
      <c r="O54" s="171"/>
      <c r="P54" s="99"/>
    </row>
    <row r="55" spans="1:16" s="102" customFormat="1" ht="12" customHeight="1" thickBot="1">
      <c r="A55" s="113"/>
      <c r="B55" s="113"/>
      <c r="C55" s="114"/>
      <c r="D55" s="114"/>
      <c r="E55" s="166">
        <f>+E48-E53</f>
        <v>3590</v>
      </c>
      <c r="F55" s="116"/>
      <c r="G55" s="117" t="s">
        <v>219</v>
      </c>
      <c r="H55" s="118"/>
      <c r="I55" s="118"/>
      <c r="J55" s="118" t="s">
        <v>220</v>
      </c>
      <c r="K55" s="172">
        <f>O48</f>
        <v>100</v>
      </c>
      <c r="L55" s="173" t="s">
        <v>221</v>
      </c>
      <c r="M55" s="172">
        <f>O53</f>
        <v>0</v>
      </c>
      <c r="N55" s="174"/>
      <c r="O55" s="175">
        <f>SUM(K55-M55)</f>
        <v>100</v>
      </c>
      <c r="P55" s="99"/>
    </row>
    <row r="56" spans="1:16" s="102" customFormat="1" ht="12" customHeight="1" thickTop="1">
      <c r="A56" s="138"/>
      <c r="B56" s="138"/>
      <c r="C56" s="109"/>
      <c r="D56" s="109"/>
      <c r="E56" s="139"/>
      <c r="G56" s="131"/>
      <c r="H56" s="99"/>
      <c r="I56" s="99"/>
      <c r="J56" s="99"/>
      <c r="K56" s="140"/>
      <c r="L56" s="140"/>
      <c r="M56" s="101"/>
      <c r="N56" s="101"/>
      <c r="O56" s="154"/>
      <c r="P56" s="99"/>
    </row>
    <row r="57" spans="1:16" ht="18" customHeight="1">
      <c r="A57" s="176">
        <f>+E55/0.35</f>
        <v>10257.142857142859</v>
      </c>
      <c r="B57" s="177" t="s">
        <v>206</v>
      </c>
      <c r="C57" s="178">
        <v>0.35</v>
      </c>
      <c r="D57" s="179" t="s">
        <v>207</v>
      </c>
      <c r="E57" s="176">
        <f>+E55</f>
        <v>3590</v>
      </c>
      <c r="G57" s="180" t="s">
        <v>222</v>
      </c>
      <c r="H57" s="88"/>
      <c r="I57" s="88"/>
      <c r="J57" s="88"/>
      <c r="K57" s="181" t="e">
        <f>O55/M57</f>
        <v>#DIV/0!</v>
      </c>
      <c r="L57" s="154"/>
      <c r="M57" s="182"/>
      <c r="N57" s="89"/>
      <c r="O57" s="181" t="e">
        <f>PRODUCT(K57,M57)</f>
        <v>#DIV/0!</v>
      </c>
      <c r="P57" s="88"/>
    </row>
    <row r="58" spans="1:16" s="102" customFormat="1" ht="12" customHeight="1">
      <c r="A58" s="183" t="s">
        <v>223</v>
      </c>
      <c r="B58" s="109"/>
      <c r="C58" s="184" t="s">
        <v>224</v>
      </c>
      <c r="D58" s="109"/>
      <c r="E58" s="91" t="s">
        <v>225</v>
      </c>
      <c r="G58" s="185" t="s">
        <v>226</v>
      </c>
      <c r="H58" s="99"/>
      <c r="I58" s="99"/>
      <c r="J58" s="99"/>
      <c r="K58" s="186" t="s">
        <v>225</v>
      </c>
      <c r="L58" s="187" t="s">
        <v>227</v>
      </c>
      <c r="M58" s="186" t="s">
        <v>224</v>
      </c>
      <c r="N58" s="186" t="s">
        <v>207</v>
      </c>
      <c r="O58" s="188" t="s">
        <v>228</v>
      </c>
      <c r="P58" s="99"/>
    </row>
    <row r="59" spans="1:16" s="102" customFormat="1" ht="12" customHeight="1">
      <c r="A59" s="206" t="s">
        <v>229</v>
      </c>
      <c r="B59" s="206"/>
      <c r="C59" s="206"/>
      <c r="D59" s="206"/>
      <c r="E59" s="206"/>
      <c r="G59" s="99"/>
      <c r="H59" s="99"/>
      <c r="I59" s="99"/>
      <c r="J59" s="99"/>
      <c r="K59" s="101"/>
      <c r="L59" s="101"/>
      <c r="M59" s="101"/>
      <c r="N59" s="101"/>
      <c r="O59" s="189"/>
      <c r="P59" s="99"/>
    </row>
    <row r="60" spans="1:16" s="102" customFormat="1" ht="12" customHeight="1" thickBot="1">
      <c r="A60" s="190"/>
      <c r="B60" s="109"/>
      <c r="C60" s="97"/>
      <c r="D60" s="109"/>
      <c r="E60" s="97"/>
      <c r="G60" s="99"/>
      <c r="H60" s="99"/>
      <c r="I60" s="99"/>
      <c r="J60" s="99"/>
      <c r="K60" s="101"/>
      <c r="L60" s="101"/>
      <c r="M60" s="101"/>
      <c r="N60" s="101"/>
      <c r="O60" s="189"/>
      <c r="P60" s="99"/>
    </row>
    <row r="61" spans="1:16" s="102" customFormat="1" ht="12" customHeight="1" thickBot="1">
      <c r="A61" s="145">
        <f>A57</f>
        <v>10257.142857142859</v>
      </c>
      <c r="B61" s="139" t="s">
        <v>227</v>
      </c>
      <c r="C61" s="191" t="s">
        <v>230</v>
      </c>
      <c r="D61" s="109" t="s">
        <v>207</v>
      </c>
      <c r="E61" s="192">
        <v>921.42</v>
      </c>
      <c r="G61" s="131" t="s">
        <v>231</v>
      </c>
      <c r="H61" s="99"/>
      <c r="I61" s="99"/>
      <c r="J61" s="99"/>
      <c r="K61" s="136" t="e">
        <f>K57</f>
        <v>#DIV/0!</v>
      </c>
      <c r="L61" s="154" t="s">
        <v>227</v>
      </c>
      <c r="M61" s="137">
        <f>O8</f>
        <v>0</v>
      </c>
      <c r="N61" s="101" t="s">
        <v>207</v>
      </c>
      <c r="O61" s="193" t="e">
        <f>K61/M61</f>
        <v>#DIV/0!</v>
      </c>
      <c r="P61" s="99"/>
    </row>
    <row r="62" spans="1:16" s="102" customFormat="1" ht="12" customHeight="1">
      <c r="A62" s="139"/>
      <c r="B62" s="139"/>
      <c r="C62" s="109"/>
      <c r="D62" s="109"/>
      <c r="E62" s="139"/>
      <c r="G62" s="131"/>
      <c r="H62" s="99"/>
      <c r="I62" s="99"/>
      <c r="J62" s="99"/>
      <c r="K62" s="194" t="s">
        <v>228</v>
      </c>
      <c r="L62" s="187" t="s">
        <v>227</v>
      </c>
      <c r="M62" s="195" t="s">
        <v>232</v>
      </c>
      <c r="N62" s="186" t="s">
        <v>207</v>
      </c>
      <c r="O62" s="207" t="s">
        <v>233</v>
      </c>
      <c r="P62" s="99"/>
    </row>
    <row r="63" spans="1:16" s="102" customFormat="1" ht="12" customHeight="1">
      <c r="A63" s="139"/>
      <c r="B63" s="139"/>
      <c r="C63" s="109"/>
      <c r="D63" s="109"/>
      <c r="E63" s="139"/>
      <c r="G63" s="131"/>
      <c r="H63" s="99"/>
      <c r="I63" s="99"/>
      <c r="J63" s="99"/>
      <c r="K63" s="194"/>
      <c r="L63" s="187"/>
      <c r="M63" s="195"/>
      <c r="N63" s="186"/>
      <c r="O63" s="208"/>
      <c r="P63" s="99"/>
    </row>
    <row r="64" spans="1:16" s="102" customFormat="1" ht="12" customHeight="1" thickBot="1">
      <c r="A64" s="113"/>
      <c r="B64" s="113"/>
      <c r="C64" s="114"/>
      <c r="D64" s="114"/>
      <c r="E64" s="115"/>
      <c r="F64" s="116"/>
      <c r="G64" s="117"/>
      <c r="H64" s="118"/>
      <c r="I64" s="118"/>
      <c r="J64" s="118"/>
      <c r="K64" s="119"/>
      <c r="L64" s="119"/>
      <c r="M64" s="120"/>
      <c r="N64" s="120"/>
      <c r="O64" s="121"/>
      <c r="P64" s="99"/>
    </row>
    <row r="65" spans="1:16" s="102" customFormat="1" ht="12" customHeight="1" thickTop="1">
      <c r="A65" s="196"/>
      <c r="B65" s="196"/>
      <c r="C65" s="160"/>
      <c r="D65" s="160"/>
      <c r="E65" s="197"/>
      <c r="G65" s="167"/>
      <c r="K65" s="196"/>
      <c r="L65" s="196"/>
      <c r="M65" s="160"/>
      <c r="N65" s="160"/>
      <c r="O65" s="197"/>
      <c r="P65" s="99"/>
    </row>
  </sheetData>
  <mergeCells count="20">
    <mergeCell ref="H31:I31"/>
    <mergeCell ref="G1:I1"/>
    <mergeCell ref="H2:I2"/>
    <mergeCell ref="H3:I3"/>
    <mergeCell ref="H4:I4"/>
    <mergeCell ref="H5:I5"/>
    <mergeCell ref="H6:I6"/>
    <mergeCell ref="H7:I7"/>
    <mergeCell ref="H8:I8"/>
    <mergeCell ref="H10:I10"/>
    <mergeCell ref="H29:I29"/>
    <mergeCell ref="H30:I30"/>
    <mergeCell ref="A59:E59"/>
    <mergeCell ref="O62:O63"/>
    <mergeCell ref="H32:I32"/>
    <mergeCell ref="H34:I34"/>
    <mergeCell ref="H35:I35"/>
    <mergeCell ref="H36:I36"/>
    <mergeCell ref="H37:I37"/>
    <mergeCell ref="H38:I3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8"/>
  <sheetViews>
    <sheetView zoomScaleNormal="100" workbookViewId="0">
      <selection activeCell="C12" sqref="C12"/>
    </sheetView>
  </sheetViews>
  <sheetFormatPr defaultRowHeight="12.75"/>
  <cols>
    <col min="2" max="3" width="28.5703125" customWidth="1"/>
  </cols>
  <sheetData>
    <row r="1" spans="1:9" ht="15.75">
      <c r="A1" s="29" t="s">
        <v>90</v>
      </c>
      <c r="B1" s="28"/>
      <c r="C1" s="30"/>
      <c r="D1" s="37"/>
      <c r="E1" s="38"/>
      <c r="F1" s="38"/>
      <c r="G1" s="38"/>
      <c r="H1" s="38"/>
      <c r="I1" s="23"/>
    </row>
    <row r="2" spans="1:9" ht="15.75">
      <c r="A2" s="29"/>
      <c r="B2" s="28"/>
      <c r="C2" s="30"/>
      <c r="D2" s="31"/>
      <c r="E2" s="23"/>
      <c r="F2" s="23"/>
      <c r="G2" s="23"/>
      <c r="H2" s="23"/>
      <c r="I2" s="23"/>
    </row>
    <row r="3" spans="1:9" ht="15.75">
      <c r="A3" s="28" t="s">
        <v>19</v>
      </c>
      <c r="B3" s="28"/>
      <c r="C3" s="39" t="e">
        <f>#REF!</f>
        <v>#REF!</v>
      </c>
      <c r="D3" s="31"/>
      <c r="E3" s="38"/>
      <c r="F3" s="38"/>
      <c r="G3" s="38"/>
      <c r="H3" s="38"/>
      <c r="I3" s="38"/>
    </row>
    <row r="4" spans="1:9" ht="15.75">
      <c r="A4" s="28" t="s">
        <v>91</v>
      </c>
      <c r="B4" s="28"/>
      <c r="C4" s="40">
        <v>0.33</v>
      </c>
      <c r="D4" s="33"/>
      <c r="E4" s="38"/>
      <c r="F4" s="38"/>
      <c r="G4" s="38"/>
      <c r="H4" s="38"/>
      <c r="I4" s="38"/>
    </row>
    <row r="5" spans="1:9" ht="15.75">
      <c r="A5" s="28" t="s">
        <v>92</v>
      </c>
      <c r="B5" s="28"/>
      <c r="C5" s="39" t="e">
        <f>C3/C4</f>
        <v>#REF!</v>
      </c>
      <c r="D5" s="31"/>
      <c r="E5" s="38"/>
      <c r="F5" s="38"/>
      <c r="G5" s="38"/>
      <c r="H5" s="38"/>
      <c r="I5" s="38"/>
    </row>
    <row r="6" spans="1:9" ht="15.75">
      <c r="A6" s="28" t="s">
        <v>53</v>
      </c>
      <c r="B6" s="28"/>
      <c r="C6" s="41" t="e">
        <f>#REF!</f>
        <v>#REF!</v>
      </c>
      <c r="D6" s="31"/>
      <c r="E6" s="38"/>
      <c r="F6" s="38"/>
      <c r="G6" s="38"/>
      <c r="H6" s="38"/>
      <c r="I6" s="38"/>
    </row>
    <row r="7" spans="1:9" ht="15.75">
      <c r="A7" s="42" t="s">
        <v>95</v>
      </c>
      <c r="B7" s="43"/>
      <c r="C7" s="24" t="e">
        <f>C3/C6</f>
        <v>#REF!</v>
      </c>
      <c r="D7" s="31"/>
      <c r="E7" s="38"/>
      <c r="F7" s="38"/>
      <c r="G7" s="38"/>
      <c r="H7" s="38"/>
      <c r="I7" s="38"/>
    </row>
    <row r="8" spans="1:9" ht="15.75">
      <c r="A8" s="28"/>
      <c r="B8" s="28"/>
      <c r="C8" s="44"/>
      <c r="D8" s="31"/>
      <c r="E8" s="38"/>
      <c r="F8" s="38"/>
      <c r="G8" s="38"/>
      <c r="H8" s="38"/>
      <c r="I8" s="38"/>
    </row>
    <row r="9" spans="1:9" ht="15.75">
      <c r="A9" s="29" t="s">
        <v>96</v>
      </c>
      <c r="B9" s="28"/>
      <c r="C9" s="44"/>
      <c r="D9" s="31"/>
      <c r="E9" s="38"/>
      <c r="F9" s="38"/>
      <c r="G9" s="38"/>
      <c r="H9" s="38"/>
      <c r="I9" s="38"/>
    </row>
    <row r="10" spans="1:9" ht="15.75">
      <c r="A10" s="45" t="s">
        <v>97</v>
      </c>
      <c r="B10" s="46"/>
      <c r="C10" s="25" t="e">
        <f>C5/C6</f>
        <v>#REF!</v>
      </c>
      <c r="D10" s="31"/>
      <c r="E10" s="38"/>
      <c r="F10" s="38"/>
      <c r="G10" s="38"/>
      <c r="H10" s="38"/>
      <c r="I10" s="38"/>
    </row>
    <row r="11" spans="1:9" ht="16.5" thickBot="1">
      <c r="A11" s="28" t="s">
        <v>93</v>
      </c>
      <c r="B11" s="28"/>
      <c r="C11" s="32">
        <v>22</v>
      </c>
      <c r="D11" s="31"/>
      <c r="E11" s="38"/>
      <c r="F11" s="38"/>
      <c r="G11" s="38"/>
      <c r="H11" s="38"/>
      <c r="I11" s="38"/>
    </row>
    <row r="12" spans="1:9" ht="16.5" thickBot="1">
      <c r="A12" s="28" t="s">
        <v>98</v>
      </c>
      <c r="B12" s="28"/>
      <c r="C12" s="67" t="e">
        <f>C10/C11</f>
        <v>#REF!</v>
      </c>
      <c r="D12" s="31"/>
      <c r="E12" s="38"/>
      <c r="F12" s="38"/>
      <c r="G12" s="38"/>
      <c r="H12" s="38"/>
      <c r="I12" s="38"/>
    </row>
    <row r="13" spans="1:9" ht="6.75" customHeight="1"/>
    <row r="14" spans="1:9" ht="90" customHeight="1">
      <c r="A14" s="217" t="s">
        <v>99</v>
      </c>
      <c r="B14" s="217"/>
      <c r="C14" s="217"/>
      <c r="D14" s="217"/>
      <c r="E14" s="217"/>
      <c r="F14" s="217"/>
      <c r="G14" s="217"/>
      <c r="H14" s="218"/>
      <c r="I14" s="23"/>
    </row>
    <row r="15" spans="1:9" ht="15.75">
      <c r="A15" s="29"/>
      <c r="B15" s="28"/>
      <c r="C15" s="35"/>
      <c r="D15" s="31"/>
      <c r="E15" s="28"/>
      <c r="F15" s="47"/>
      <c r="G15" s="23"/>
      <c r="H15" s="23"/>
      <c r="I15" s="23"/>
    </row>
    <row r="16" spans="1:9" ht="15.75">
      <c r="A16" s="28"/>
      <c r="B16" s="48"/>
      <c r="C16" s="49"/>
      <c r="D16" s="31"/>
      <c r="E16" s="28"/>
      <c r="F16" s="47"/>
      <c r="G16" s="23"/>
      <c r="H16" s="23"/>
      <c r="I16" s="23"/>
    </row>
    <row r="17" spans="1:6" ht="15">
      <c r="A17" s="28"/>
      <c r="B17" s="31"/>
      <c r="C17" s="49"/>
      <c r="D17" s="31"/>
      <c r="E17" s="28"/>
      <c r="F17" s="47"/>
    </row>
    <row r="18" spans="1:6" ht="15">
      <c r="A18" s="28"/>
      <c r="B18" s="31"/>
      <c r="C18" s="49"/>
      <c r="D18" s="31"/>
      <c r="E18" s="28"/>
      <c r="F18" s="47"/>
    </row>
    <row r="19" spans="1:6" ht="15.75">
      <c r="A19" s="28"/>
      <c r="B19" s="50"/>
      <c r="C19" s="49"/>
      <c r="D19" s="31"/>
      <c r="E19" s="28"/>
      <c r="F19" s="47"/>
    </row>
    <row r="20" spans="1:6" ht="15">
      <c r="A20" s="28"/>
      <c r="B20" s="31"/>
      <c r="C20" s="49"/>
      <c r="D20" s="31"/>
      <c r="E20" s="28"/>
      <c r="F20" s="47"/>
    </row>
    <row r="21" spans="1:6" ht="15">
      <c r="A21" s="28"/>
      <c r="B21" s="28"/>
      <c r="C21" s="36"/>
      <c r="D21" s="31"/>
      <c r="E21" s="28"/>
      <c r="F21" s="47"/>
    </row>
    <row r="22" spans="1:6" ht="15.75">
      <c r="A22" s="28"/>
      <c r="B22" s="51"/>
      <c r="C22" s="49"/>
      <c r="D22" s="31"/>
      <c r="E22" s="28"/>
      <c r="F22" s="47"/>
    </row>
    <row r="23" spans="1:6" ht="15">
      <c r="A23" s="28"/>
      <c r="B23" s="31"/>
      <c r="C23" s="49"/>
      <c r="D23" s="31"/>
      <c r="E23" s="28"/>
      <c r="F23" s="47"/>
    </row>
    <row r="24" spans="1:6" ht="15">
      <c r="A24" s="28"/>
      <c r="B24" s="28"/>
      <c r="C24" s="36"/>
      <c r="D24" s="31"/>
      <c r="E24" s="28"/>
      <c r="F24" s="47"/>
    </row>
    <row r="25" spans="1:6" ht="15.75">
      <c r="A25" s="34"/>
      <c r="B25" s="50"/>
      <c r="C25" s="49"/>
      <c r="D25" s="31"/>
      <c r="E25" s="28"/>
      <c r="F25" s="47"/>
    </row>
    <row r="26" spans="1:6" ht="15">
      <c r="A26" s="28"/>
      <c r="B26" s="31"/>
      <c r="C26" s="49"/>
      <c r="D26" s="31"/>
      <c r="E26" s="28"/>
      <c r="F26" s="47"/>
    </row>
    <row r="28" spans="1:6">
      <c r="A28" s="23"/>
      <c r="B28" s="23"/>
      <c r="C28" s="23"/>
      <c r="D28" s="23"/>
      <c r="E28" s="23"/>
      <c r="F28" s="23"/>
    </row>
  </sheetData>
  <mergeCells count="1">
    <mergeCell ref="A14:H14"/>
  </mergeCells>
  <phoneticPr fontId="15" type="noConversion"/>
  <pageMargins left="0.7" right="0.7" top="0.75" bottom="0.75" header="0.3" footer="0.3"/>
  <pageSetup orientation="portrait" r:id="rId1"/>
  <headerFooter>
    <oddHeader>&amp;LW. D. Boyce Council&amp;CPopcorn Sale&amp;RBoy Scouts of America</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B13"/>
  <sheetViews>
    <sheetView zoomScaleNormal="100" workbookViewId="0">
      <selection activeCell="A24" sqref="A24"/>
    </sheetView>
  </sheetViews>
  <sheetFormatPr defaultRowHeight="12.75"/>
  <cols>
    <col min="1" max="1" width="68.85546875" customWidth="1"/>
  </cols>
  <sheetData>
    <row r="3" spans="1:2" ht="26.25">
      <c r="A3" s="26" t="s">
        <v>87</v>
      </c>
      <c r="B3" s="222"/>
    </row>
    <row r="5" spans="1:2" ht="76.5">
      <c r="A5" s="27" t="s">
        <v>100</v>
      </c>
    </row>
    <row r="7" spans="1:2" ht="25.5">
      <c r="A7" s="27" t="s">
        <v>88</v>
      </c>
    </row>
    <row r="9" spans="1:2" ht="25.5">
      <c r="A9" s="27" t="s">
        <v>89</v>
      </c>
    </row>
    <row r="11" spans="1:2">
      <c r="A11" s="23" t="s">
        <v>101</v>
      </c>
    </row>
    <row r="13" spans="1:2">
      <c r="A13" s="23" t="s">
        <v>102</v>
      </c>
    </row>
  </sheetData>
  <phoneticPr fontId="15" type="noConversion"/>
  <pageMargins left="0.7" right="0.7" top="0.75" bottom="0.75" header="0.3" footer="0.3"/>
  <pageSetup orientation="portrait" r:id="rId1"/>
  <headerFooter>
    <oddHeader>&amp;LW. D. Boyce Council&amp;CCommunication Plan&amp;RBoy Scouts of America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15"/>
  <sheetViews>
    <sheetView tabSelected="1" zoomScaleNormal="100" workbookViewId="0">
      <selection activeCell="A14" sqref="A14"/>
    </sheetView>
  </sheetViews>
  <sheetFormatPr defaultColWidth="12.42578125" defaultRowHeight="20.25"/>
  <cols>
    <col min="1" max="1" width="87.28515625" style="6" customWidth="1"/>
    <col min="2" max="16384" width="12.42578125" style="6"/>
  </cols>
  <sheetData>
    <row r="1" spans="1:1" ht="57">
      <c r="A1" s="66" t="s">
        <v>129</v>
      </c>
    </row>
    <row r="3" spans="1:1">
      <c r="A3" s="62" t="s">
        <v>123</v>
      </c>
    </row>
    <row r="4" spans="1:1">
      <c r="A4" s="62" t="s">
        <v>50</v>
      </c>
    </row>
    <row r="5" spans="1:1">
      <c r="A5" s="62" t="s">
        <v>51</v>
      </c>
    </row>
    <row r="7" spans="1:1">
      <c r="A7" s="64" t="s">
        <v>124</v>
      </c>
    </row>
    <row r="8" spans="1:1">
      <c r="A8" s="63" t="s">
        <v>125</v>
      </c>
    </row>
    <row r="9" spans="1:1">
      <c r="A9" s="63" t="s">
        <v>126</v>
      </c>
    </row>
    <row r="10" spans="1:1" ht="40.5">
      <c r="A10" s="63" t="s">
        <v>130</v>
      </c>
    </row>
    <row r="11" spans="1:1" ht="40.5">
      <c r="A11" s="63" t="s">
        <v>127</v>
      </c>
    </row>
    <row r="13" spans="1:1" ht="81">
      <c r="A13" s="66" t="s">
        <v>128</v>
      </c>
    </row>
    <row r="14" spans="1:1">
      <c r="A14" s="66"/>
    </row>
    <row r="15" spans="1:1" ht="56.25">
      <c r="A15" s="65" t="s">
        <v>131</v>
      </c>
    </row>
  </sheetData>
  <phoneticPr fontId="0" type="noConversion"/>
  <pageMargins left="0.75" right="0.75" top="1" bottom="1" header="0.5" footer="0.5"/>
  <pageSetup orientation="portrait" r:id="rId1"/>
  <headerFooter alignWithMargins="0">
    <oddHeader>&amp;LW. D. Boyce Council&amp;CWrap Up&amp;RBoy Scouts of America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Brainstorming</vt:lpstr>
      <vt:lpstr>Calendar</vt:lpstr>
      <vt:lpstr>Leader Info.</vt:lpstr>
      <vt:lpstr>Budget</vt:lpstr>
      <vt:lpstr>Evaulation</vt:lpstr>
      <vt:lpstr>Communication Plan</vt:lpstr>
      <vt:lpstr>Wrap Up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Keys</dc:creator>
  <cp:lastModifiedBy>MH</cp:lastModifiedBy>
  <cp:lastPrinted>2011-05-05T16:07:29Z</cp:lastPrinted>
  <dcterms:created xsi:type="dcterms:W3CDTF">2004-01-18T16:32:20Z</dcterms:created>
  <dcterms:modified xsi:type="dcterms:W3CDTF">2023-04-09T22:15:50Z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ssigned To">
    <vt:lpwstr>opad</vt:lpwstr>
  </property>
  <property fmtid="{D5CDD505-2E9C-101B-9397-08002B2CF9AE}" pid="3" name="Approval Level">
    <vt:lpwstr>050715r</vt:lpwstr>
  </property>
</Properties>
</file>